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Отчетность_XBRL\Ежеквартальная\2023\1Q\BFO\"/>
    </mc:Choice>
  </mc:AlternateContent>
  <bookViews>
    <workbookView xWindow="0" yWindow="0" windowWidth="28800" windowHeight="10530" firstSheet="13" activeTab="13"/>
  </bookViews>
  <sheets>
    <sheet name="Содержание" sheetId="1" r:id="rId1"/>
    <sheet name="0420002" sheetId="2" r:id="rId2"/>
    <sheet name="0420003" sheetId="3" r:id="rId3"/>
    <sheet name="0420004" sheetId="4" r:id="rId4"/>
    <sheet name="0420005" sheetId="5" r:id="rId5"/>
    <sheet name="Прим.  1.1" sheetId="6" r:id="rId6"/>
    <sheet name="Прим.  2.1" sheetId="7" r:id="rId7"/>
    <sheet name="Прим.  3.1" sheetId="8" r:id="rId8"/>
    <sheet name="Прим.  4.1" sheetId="9" r:id="rId9"/>
    <sheet name="Прим.  5.1" sheetId="10" r:id="rId10"/>
    <sheet name="Прим.  5.2" sheetId="11" r:id="rId11"/>
    <sheet name="Прим.  5.4" sheetId="12" r:id="rId12"/>
    <sheet name="Прим.  5.5" sheetId="13" r:id="rId13"/>
    <sheet name="Прим.  6.1" sheetId="14" r:id="rId14"/>
    <sheet name="Прим.  6.2" sheetId="15" r:id="rId15"/>
    <sheet name="Прим. 10.1" sheetId="16" r:id="rId16"/>
    <sheet name="Прим. 10.2" sheetId="17" r:id="rId17"/>
    <sheet name="Прим. 10.3" sheetId="18" r:id="rId18"/>
    <sheet name="Прим. 11.2" sheetId="20" r:id="rId19"/>
    <sheet name="Прим. 12.2" sheetId="21" r:id="rId20"/>
    <sheet name="Прим. 12.3" sheetId="22" r:id="rId21"/>
    <sheet name="Прим. 18.1" sheetId="23" r:id="rId22"/>
    <sheet name="Прим. 19.1" sheetId="24" r:id="rId23"/>
    <sheet name="Прим. 20.1" sheetId="25" r:id="rId24"/>
    <sheet name="Прим. 23.1" sheetId="26" r:id="rId25"/>
    <sheet name="Прим. 24.1" sheetId="27" r:id="rId26"/>
    <sheet name="Прим. 26.1" sheetId="28" r:id="rId27"/>
    <sheet name="Прим. 29.1" sheetId="29" r:id="rId28"/>
    <sheet name="Прим. 30.1" sheetId="30" r:id="rId29"/>
    <sheet name="Прим. 32.1" sheetId="31" r:id="rId30"/>
    <sheet name="Прим. 34.1" sheetId="32" r:id="rId31"/>
    <sheet name="Прим. 41.1" sheetId="33" r:id="rId32"/>
    <sheet name="Прим. 42.1" sheetId="34" r:id="rId33"/>
    <sheet name="Прим. 43.1" sheetId="35" r:id="rId34"/>
    <sheet name="Прим. 44.1" sheetId="36" r:id="rId35"/>
    <sheet name="Прим. 46.1" sheetId="38" r:id="rId36"/>
    <sheet name="Прим. 47.1.2" sheetId="40" r:id="rId37"/>
    <sheet name="Прим. 47.1.3" sheetId="41" r:id="rId38"/>
  </sheets>
  <calcPr calcId="162913" refMode="R1C1"/>
</workbook>
</file>

<file path=xl/calcChain.xml><?xml version="1.0" encoding="utf-8"?>
<calcChain xmlns="http://schemas.openxmlformats.org/spreadsheetml/2006/main">
  <c r="B40" i="1" l="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<sst xmlns="http://schemas.openxmlformats.org/spreadsheetml/2006/main" count="1696" uniqueCount="540">
  <si>
    <t>СОДЕРЖАНИЕ</t>
  </si>
  <si>
    <t>Отчетность некредитной финансовой организации</t>
  </si>
  <si>
    <t>Код территории по ОКАТО</t>
  </si>
  <si>
    <t>Код некредитной финансовой организации</t>
  </si>
  <si>
    <t>по ОКПО</t>
  </si>
  <si>
    <t>основной государственный регистрационный номер</t>
  </si>
  <si>
    <t>регистрационный номер</t>
  </si>
  <si>
    <t>45268584000</t>
  </si>
  <si>
    <t>18853660</t>
  </si>
  <si>
    <t>1147746970106</t>
  </si>
  <si>
    <t>БУХГАЛТЕРСКИЙ БАЛАНС</t>
  </si>
  <si>
    <t>НЕКРЕДИТНОЙ ФИНАНСОВОЙ ОРГАНИЗАЦИИ</t>
  </si>
  <si>
    <t>на 31 марта 2023 г.</t>
  </si>
  <si>
    <t>Общество с ограниченной ответственностью ИНВЕСТИЦИОННАЯ КОМПАНИЯ "АЙСБЕРГ ФИНАНС" (ООО ИК "АЙСБЕРГ ФИНАНС")</t>
  </si>
  <si>
    <t xml:space="preserve">          (полное фирменное и сокращенное фирменное наименования)</t>
  </si>
  <si>
    <t>Почтовый адрес: 119285, Г. МОСКВА, ВН.ТЕР.Г. МУНИЦИПАЛЬНЫЙ ОКРУГ РАМЕНКИ, КМ МЖД КИЕВСКОЕ 5-Й, Д. 1 СТР.1 , ПОМЕЩ. 11/2</t>
  </si>
  <si>
    <t>Код формы по ОКУД: 0420002</t>
  </si>
  <si>
    <t>Годовая (квартальная)</t>
  </si>
  <si>
    <t>(тыс. руб.)</t>
  </si>
  <si>
    <t>Номер строки</t>
  </si>
  <si>
    <t>Наименование показателя</t>
  </si>
  <si>
    <t>Примечания к строкам</t>
  </si>
  <si>
    <t>31 марта 2023 г.</t>
  </si>
  <si>
    <t>31 декабря 2022 г.</t>
  </si>
  <si>
    <t>1</t>
  </si>
  <si>
    <t>2</t>
  </si>
  <si>
    <t>3</t>
  </si>
  <si>
    <t>4</t>
  </si>
  <si>
    <t>5</t>
  </si>
  <si>
    <t>Раздел I. Активы</t>
  </si>
  <si>
    <t>Денежные средства</t>
  </si>
  <si>
    <t>Финансовые активы, оцениваемые по справедливой стоимости через прибыль или убыток, в том числе:</t>
  </si>
  <si>
    <t>финансовые активы, в обязательном порядке классифицируемые как оцениваемые по справедливой стоимости через прибыль или убыток</t>
  </si>
  <si>
    <t>6</t>
  </si>
  <si>
    <t>8</t>
  </si>
  <si>
    <t>Финансовые активы, оцениваемые по амортизированной стоимости, в том числе:</t>
  </si>
  <si>
    <t>9</t>
  </si>
  <si>
    <t>средства в кредитных организациях и банках-нерезидентах</t>
  </si>
  <si>
    <t>10</t>
  </si>
  <si>
    <t>11</t>
  </si>
  <si>
    <t>дебиторская задолженность</t>
  </si>
  <si>
    <t>12</t>
  </si>
  <si>
    <t>17</t>
  </si>
  <si>
    <t>Нематериальные активы</t>
  </si>
  <si>
    <t>18</t>
  </si>
  <si>
    <t>Основные средства 
и капитальные вложения в них</t>
  </si>
  <si>
    <t>19</t>
  </si>
  <si>
    <t>Требования по текущему налогу на прибыль</t>
  </si>
  <si>
    <t>48</t>
  </si>
  <si>
    <t>20</t>
  </si>
  <si>
    <t>Отложенные налоговые активы</t>
  </si>
  <si>
    <t>21</t>
  </si>
  <si>
    <t>Прочие активы</t>
  </si>
  <si>
    <t>22</t>
  </si>
  <si>
    <t>Итого активов</t>
  </si>
  <si>
    <t>Раздел II. Обязательства</t>
  </si>
  <si>
    <t>26</t>
  </si>
  <si>
    <t>Финансовые обязательства, оцениваемые по амортизированной стоимости, в том числе:</t>
  </si>
  <si>
    <t>27</t>
  </si>
  <si>
    <t>средства клиентов</t>
  </si>
  <si>
    <t>23</t>
  </si>
  <si>
    <t>28</t>
  </si>
  <si>
    <t>кредиты, займы и прочие привлеченные средства</t>
  </si>
  <si>
    <t>24</t>
  </si>
  <si>
    <t>30</t>
  </si>
  <si>
    <t>кредиторская задолженность</t>
  </si>
  <si>
    <t>33</t>
  </si>
  <si>
    <t>Обязательство по текущему налогу на прибыль</t>
  </si>
  <si>
    <t>36</t>
  </si>
  <si>
    <t>Прочие обязательства</t>
  </si>
  <si>
    <t>29</t>
  </si>
  <si>
    <t>37</t>
  </si>
  <si>
    <t>Итого обязательств</t>
  </si>
  <si>
    <t>Раздел III. Капитал</t>
  </si>
  <si>
    <t>38</t>
  </si>
  <si>
    <t>Уставный капитал</t>
  </si>
  <si>
    <t>39</t>
  </si>
  <si>
    <t>Добавочный капитал</t>
  </si>
  <si>
    <t>51</t>
  </si>
  <si>
    <t>Нераспределенная прибыль
(непокрытый убыток)</t>
  </si>
  <si>
    <t>52</t>
  </si>
  <si>
    <t>Итого капитала</t>
  </si>
  <si>
    <t>53</t>
  </si>
  <si>
    <t>Итого капитала и обязательств</t>
  </si>
  <si>
    <t>Генеральный директор</t>
  </si>
  <si>
    <t>И.В. Спирин</t>
  </si>
  <si>
    <t>(должность руководителя)</t>
  </si>
  <si>
    <t>(подпись)</t>
  </si>
  <si>
    <t>(инициалы, фамилия)</t>
  </si>
  <si>
    <t>24 апреля 2023 г.</t>
  </si>
  <si>
    <t>ОТЧЕТ О ФИНАНСОВЫХ РЕЗУЛЬТАТАХ</t>
  </si>
  <si>
    <t>за 1 квартал 2023 г.</t>
  </si>
  <si>
    <t>Код формы по ОКУД: 0420003</t>
  </si>
  <si>
    <t>1 квартал 2023 г.</t>
  </si>
  <si>
    <t>1 квартал 2022 г.</t>
  </si>
  <si>
    <t>Раздел I. Прибыли и убытки</t>
  </si>
  <si>
    <t>Торговые и инвестиционные доходы, в том числе:</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</si>
  <si>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</si>
  <si>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32</t>
  </si>
  <si>
    <t>процентные доходы</t>
  </si>
  <si>
    <t>34</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</si>
  <si>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</si>
  <si>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15</t>
  </si>
  <si>
    <t>Выручка от оказания услуг и комиссионные доходы</t>
  </si>
  <si>
    <t>41</t>
  </si>
  <si>
    <t>16</t>
  </si>
  <si>
    <t>Расходы на персонал</t>
  </si>
  <si>
    <t>42</t>
  </si>
  <si>
    <t>Прямые операционные расходы</t>
  </si>
  <si>
    <t>43</t>
  </si>
  <si>
    <t>Процентные расходы</t>
  </si>
  <si>
    <t>44</t>
  </si>
  <si>
    <t>Общие и административные расходы</t>
  </si>
  <si>
    <t>46</t>
  </si>
  <si>
    <t>Прибыль (убыток) до налогообложения</t>
  </si>
  <si>
    <t>25</t>
  </si>
  <si>
    <t>Доход (расход) по налогу на прибыль, в том числе:</t>
  </si>
  <si>
    <t>доход (расход) по текущему налогу на прибыль</t>
  </si>
  <si>
    <t>доход (расход) по отложенному налогу на прибыль</t>
  </si>
  <si>
    <t>Прибыль (убыток) после налогообложения</t>
  </si>
  <si>
    <t>Раздел II. Прочий совокупный доход</t>
  </si>
  <si>
    <t>68</t>
  </si>
  <si>
    <t>Итого совокупный доход (расход) за отчетный период</t>
  </si>
  <si>
    <t>ОТЧЕТ ОБ ИЗМЕНЕНИЯХ СОБСТВЕННОГО КАПИТАЛА</t>
  </si>
  <si>
    <t>Код формы по ОКУД: 0420004</t>
  </si>
  <si>
    <t>Резервный капитал</t>
  </si>
  <si>
    <t>Собственные акции (доли участия), выкупленные у акционеров (участников)</t>
  </si>
  <si>
    <t>Резерв переоценки долевых инструментов, оцениваемых по справедливой стоимости 
через прочий совокупный доход</t>
  </si>
  <si>
    <t>Резерв переоценки долговых инструментов, оцениваемых по справедливой стоимости 
через прочий совокупный доход</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</si>
  <si>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</si>
  <si>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Резерв переоценки основных средств и нематериальных активов</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</si>
  <si>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</si>
  <si>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</si>
  <si>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хеджирования долевых инструментов, оцениваемых по справедливой стоимости 
через прочий совокупный доход</t>
  </si>
  <si>
    <t>Резерв хеджирования денежных потоков</t>
  </si>
  <si>
    <t>Прочие резервы</t>
  </si>
  <si>
    <t>Нераспределенная прибыль (непокрытый убыток)</t>
  </si>
  <si>
    <t>Итого</t>
  </si>
  <si>
    <t>7</t>
  </si>
  <si>
    <t>13</t>
  </si>
  <si>
    <t>14</t>
  </si>
  <si>
    <t>Остаток на 01 января 2022 г.</t>
  </si>
  <si>
    <t>Остаток на 01 января 2022 г., пересмотренный</t>
  </si>
  <si>
    <t>14.1</t>
  </si>
  <si>
    <t>Остаток на 31 марта 2022 г.</t>
  </si>
  <si>
    <t>Остаток на 01 января 2023 г.</t>
  </si>
  <si>
    <t>Остаток на 01 января 2023 г., пересмотренный</t>
  </si>
  <si>
    <t>Остаток на 31 марта 2023 г.</t>
  </si>
  <si>
    <t>ОТЧЕТ О ПОТОКАХ ДЕНЕЖНЫХ СРЕДСТВ</t>
  </si>
  <si>
    <t>(полное фирменное и сокращенное фирменное наименования)</t>
  </si>
  <si>
    <t>Код формы по ОКУД: 0420005</t>
  </si>
  <si>
    <t>Раздел I. Денежные потоки от операционной деятельности</t>
  </si>
  <si>
    <t>Денежные выплаты поставщикам за товары и услуги</t>
  </si>
  <si>
    <t>Проценты уплаченные</t>
  </si>
  <si>
    <t>8.1</t>
  </si>
  <si>
    <t>Прочие денежные поступления и выплаты от имени клиентов</t>
  </si>
  <si>
    <t>Выплата заработной платы и прочего вознаграждения сотрудникам</t>
  </si>
  <si>
    <t>Оплата прочих административных и операционных расходов</t>
  </si>
  <si>
    <t>Уплаченный налог на прибыль</t>
  </si>
  <si>
    <t>Прочие денежные потоки от операционной деятельности</t>
  </si>
  <si>
    <t>Сальдо денежных потоков от операционной деятельности</t>
  </si>
  <si>
    <t>Раздел II. Денежные потоки от инвестиционной деятельности</t>
  </si>
  <si>
    <t>Платежи в связи с приобретением, созданием нематериальных активов</t>
  </si>
  <si>
    <t>31</t>
  </si>
  <si>
    <t>Сальдо денежных потоков от инвестиционной деятельности</t>
  </si>
  <si>
    <t>Раздел III. Денежные потоки от финансовой деятельности</t>
  </si>
  <si>
    <t>41.1</t>
  </si>
  <si>
    <t>Платежи в погашение обязательств по договорам аренды</t>
  </si>
  <si>
    <t>Сальдо денежных потоков от финансовой деятельности</t>
  </si>
  <si>
    <t>45</t>
  </si>
  <si>
    <t>Сальдо денежных потоков за отчетный период</t>
  </si>
  <si>
    <t>47</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</si>
  <si>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</si>
  <si>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</si>
  <si>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Примечание 1. Основная деятельность некредитной финансовой организации</t>
  </si>
  <si>
    <t>Основная деятельность некредитной финансовой организации</t>
  </si>
  <si>
    <t>Таблица 1.1</t>
  </si>
  <si>
    <t>Стандарт МСФО</t>
  </si>
  <si>
    <t>Требования к раскрытию информации</t>
  </si>
  <si>
    <t>Описание</t>
  </si>
  <si>
    <t>МСФО (IAS) 1</t>
  </si>
  <si>
    <t>Номер лицензии</t>
  </si>
  <si>
    <t>№ 045-13971-100000; № 045-13972-010000; № 045-13973-001000; № 045-13974-000100</t>
  </si>
  <si>
    <t>Срок действия лицензии</t>
  </si>
  <si>
    <t>Без ограничения срока действия</t>
  </si>
  <si>
    <t>Дата выдачи лицензии</t>
  </si>
  <si>
    <t>2016-03-28</t>
  </si>
  <si>
    <t>Виды деятельности, на осуществление которых выдана лицензия</t>
  </si>
  <si>
    <t>Брокерская деятельность; Дилерская деятельность; Деятельность по управлению ценными бумагами; Депозитарная деятельность</t>
  </si>
  <si>
    <t>Информация о возобновлении действия лицензии</t>
  </si>
  <si>
    <t>Общество с ограниченной ответственностью</t>
  </si>
  <si>
    <t>Организационно-правовая форма некредитной финансовой организации</t>
  </si>
  <si>
    <t>Общество с ограниченной ответственностью «Прогресс». Конечный бенефициар - Спирин И.В.</t>
  </si>
  <si>
    <t>Места нахождения филиалов некредитной финансовой организации, открытых на территории иностранных государств</t>
  </si>
  <si>
    <t>119285, Г. МОСКВА, ВН.ТЕР.Г. МУНИЦИПАЛЬНЫЙ ОКРУГ РАМЕНКИ, КМ МЖД КИЕВСКОЕ 5-Й, Д. 1 СТР.1 , ПОМЕЩ. 11/2</t>
  </si>
  <si>
    <t>Юридический адрес некредитной финансовой организации</t>
  </si>
  <si>
    <t>Фактический адрес некредитной финансовой организации</t>
  </si>
  <si>
    <t>Численность персонала некредитной финансовой организации</t>
  </si>
  <si>
    <t>МСФО (IAS) 21</t>
  </si>
  <si>
    <t>Валюта отчетности</t>
  </si>
  <si>
    <t>В тысячах российских рублей</t>
  </si>
  <si>
    <t>Примечание 2. Экономическая среда, в которой некредитная
финансовая организация осуществляет свою деятельность</t>
  </si>
  <si>
    <t>Экономическая среда, в которой некредитная финансовая
организация осуществляет свою деятельность</t>
  </si>
  <si>
    <t>Таблица 2.1</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</si>
  <si>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</si>
  <si>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Экономическая среда, в которой Общество осуществляет свою деятельность¶В начале 2023 года сохранялись позитивные тенденции по выходу Российской Федерации из экономической рецессии, вызванной пандемическим кризисом и связанным с ним карантинными мерами. Положительные тенденции наблюдались как в производственном, так и в потребительском сегментах.¶Вместе с тем с началом Специальной Военной Операции в конце февраля 2022 г. внешние условия функционирования российской экономики кардинально изменились. Введенные в отношении Российской Федерации иностранными государствами санкционные ограничения привели к усилению волатильности валютного курса, снижению цен на финансовые активы, расширению дефицита ликвидности банковского сектора.¶На первом этапе после введения санкционных ограничений Банком России и Правительством РФ был оперативно реализован комплекс первоочередных мер по стабилизации ситуации на валютном и финансовом рынках, включавший в себя решения в области ключевой ставки, приостановки торгов в фондовой секции Московской биржи, а также введения ограничений на движение капитала и обязательной продажи валютной выручки экспортерами на внутреннем валютном рынке.¶В дополнение к оперативным мерам Банка России, Правительством РФ принимались меры, направленные на стабилизацию ситуации на внутреннем рынке. Правительством РФ 15 марта 2022 г. был принят План первоочередных действий по обеспечению развития российской экономики в условиях внешнего санкционного давления, который на регулярной основе дополняется новыми мероприятиями в зависимости от выявляемых рисков и потребностей. Были приняты решения по либерализации внутренней хозяйственной деятельности (радикально сокращена контрольно-надзорная деятельность, перенесено введение обязательных требований, автоматически продлены лицензии и разрешения, упрощены процедуры подтверждения соответствия). Сняты многие барьеры на пути импорта (обнуление пошлин на более чем 1000 позиций, ввоз по копиям документов и другие). Для поступления денег в экономику были упрощены и ускорены бюджетные процедуры, в том числе упрощены правила госзакупок. Реализуются программы поддержки отдельных отраслей - сельского хозяйства, промышленности, транспорта, ИТ и других. Активно идут выдачи в рамках программ льготного кредитования (системообразующих организаций, субъектов МСП, сельхозтоваропроизводителей). ¶В конце III квартала 2022 года российская экономика столкнулась с новыми шоками спроса и предложения, рост экономической активности несколько замедлился, инфляционное давление усилилось, и потребительская активность стала ослабевать на фоне роста неопределенности. Сокращение численности рабочей силы создало риски для непрерывности работы отдельных производств. Несмотря на сокращение рабочих мест, массовый отъезд и частичную мобилизацию активного трудоспособного населения рынок труда компенсируется, и по итогам 2022 года уровень безработицы составит 4,2% в среднем за год, и на прогнозном горизонте будет последовательно снижаться до 4,1% к 2025 году.¶Возросшая в 2022 году неопределенность объемов заимствования при учете необходимости финансирования бюджетного дефицита и общий рост геополитических рисков стали дополнительными факторами неопределенности, увеличившими премию за риск в структуре доходностей ОФЗ. Рост давления на ставки на российском долговом рынке связан с ситуацией на мировых финансовых рынках – рост процентных ставок на фоне ускорения инфляции и ужесточения денежно-кредитной политики в развитых странах и в странах с формирующимися рынками. Однако влияние этого фактора ослаблено по причине нарушения связей российской финансовой системы с системами недружественных стран.¶В начале октября Минэкономразвития РФ опубликовало «Основные параметры сценарных условий прогноза социально-экономического развития Российской Федерации на 2023 год и на плановый период 2024 и 2025 гг.», в котором представлены два варианта сценарных прогнозов - базовый и консервативный. Согласно базовому прогнозу, в ближайшие месяцы ситуация в реальном секторе будет определяться, внешнеторговым балансом и основываться на среднегодовой цене нефти Urals - 80,1 долл./барр, а цены на другие сырьевые товары сохранятся на повышенном уровне до конца 2022 года. За счет опережающего снижения импорта услуг и выплат дивидендов дефицит баланса услуг и инвестиционных доходов резко сократится. Предполагается, что инфляция года сохранится на повышенном уровне - 17,5%, а показатель ВВП снизится до 7,8%. С учетом действующих санкций и высокого уровня неопределенности дальнейших тенденций развития экономики основной вклад в снижение ВВП внесут сократившиеся потребительский (-6,8%) и инвестиционный (- 19,4%) спросы. Консервативный вариант, в свою очередь, отличается от базового двумя ключевыми предпосылками. Первая – это более глубокий спад экономики в до 8,8% в 2022 г. из-за усиления санкций и замедления трансформации производственно-логистических цепочек. Вторая – более резкое снижение цен на продукцию российского экспорта (к 2025 г.: нефть Urals – 57 долл./барр., курс рубля - 86 руб./долл., ВВП на 7% ниже уровня 2021 г.). В данном сценарии основным фактором влияния является структурное снижение доходов и потребительского спроса, а также более глубокое падение экспорта и инвестиций.¶В текущей макроэкономической ситуации Общество продолжает в полном объеме исполнять свои обязательства перед клиентами. Руководство оценило текущее воздействие указанных факторов на Общество и пришло к выводу, что по состоянию на дату утверждения настоящей бухгалтерской (финансовой) отчетности у Общества по-прежнему имеется надлежащий уровень достаточности капитала для выполнения минимальных требований Банка России. Руководство принимает все необходимые меры для обеспечения устойчивости деятельности Общества. Однако в связи с постоянно меняющимися мировыми настроениями, растущим количеством санкций против страны сложно сделать долгосрочные прогнозы развития экономической ситуации в России и оценки руководства Общества могут отличаться от фактических результатов. Как и в любых экономических прогнозах, предположения и вероятность их реализации неизбежно связаны с высоким уровнем неопределенности и фактические результаты могут отличаться от прогнозируемых.</t>
  </si>
  <si>
    <t>Примечание 3. Основы составления отчетности</t>
  </si>
  <si>
    <t>Основы составления отчетности</t>
  </si>
  <si>
    <t>Таблица 3.1</t>
  </si>
  <si>
    <t>Некредитная финансовая организация должна явно и однозначно указать основы подготовки бухгалтерской (финансовой) отчетности</t>
  </si>
  <si>
    <t>Настоящая бухгалтерская (финансовая)  отчетность подготовлена в соответствии законодательством Российской Федерации о бухгалтерском учете, федеральными и отраслевыми стандартами бухгалтерского учета (ОСБУ), Планом счетов бухгалтерского учета для некредитных финансовых организаций и Порядком его применения, а также с Международными стандартами финансовой отчетности (МСФО) и разъяснениями МСФО, признанными на территории Российской Федерации.</t>
  </si>
  <si>
    <t>База (или базы) оценки, использованная (использованные) при составлении бухгалтерской (финансовой) отчетности</t>
  </si>
  <si>
    <t>Настоящая бухгалтерская (финансовая) отчетность подготовлена на основании принципа оценки по фактическим затратам за исключением финансовых инструментов, оцениваемых по справедливой стоимости, изменения которой отражаются в отчете о прибылях и убытках</t>
  </si>
  <si>
    <t>Причины реклассификации сравнительных сумм</t>
  </si>
  <si>
    <t>Общество не применяет в отчетном периоде</t>
  </si>
  <si>
    <t>Характер реклассификации сравнительных сумм (включая информацию по состоянию на начало предшествующего периода)</t>
  </si>
  <si>
    <t>Сумма каждой статьи (класса статей), которая является предметом реклассификации</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</si>
  <si>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</si>
  <si>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Примечание 4. Принципы учетной политики,
важные бухгалтерские оценки и профессиональные суждения
в применении учетной политики</t>
  </si>
  <si>
    <t>Краткое изложение принципов учетной политики, важные оценки
и профессиональные суждения в применении учетной политики</t>
  </si>
  <si>
    <t>Таблица 4.1</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</si>
  <si>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</si>
  <si>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</si>
  <si>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При подготовке бухгалтерской (финансовой) отчетности согласно ОСБУ Обществом применялись предположения, оценки и допущения в отношении балансовой стоимости активов и обязательств. Оценочные значения и лежащие в их основе допущения формируются исходя из прошлого опыта и прочих факторов, которые считаются уместными в конкретных обстоятельствах. Расчет справедливой стоимости финансовых инструментов осуществляется на основе доступной рыночной информации и надлежащих методик оценки, требующих профессионального суждения. Фактические результаты могут отличаться от данных оценок. Оценки и связанные с ними допущения регулярно пересматриваются. Изменения в оценках отражаются в том периоде, в котором оценка была пересмотрена, если изменение влияет только на этот период, либо в том периоде, к которому относится изменение, и в будущих периодах, если изменение влияет как на текущие, так и на будущие периоды.</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</si>
  <si>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</si>
  <si>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Информация о суждениях, использованных при применении учетной политики, оказавших наиболее существенное влияние, раскрыта в следующих примечаниях:
• классификация финансовых активов: оценка бизнес-модели, в рамках которой удерживаются финансовые активы, и оценка того, предусматривают ли договорные условия финансового актива выплату исключительно основной суммы и процентов на непогашенный остаток основной суммы. Информация о допущениях и оценках, связанных с неопределенностью, в отношении которых существует значительный риск того, что они могут явиться причиной существенной корректировки данных, раскрыта в следующих примечаниях:
• обесценение финансовых инструментов: оценка того, имеет ли место значительное повышение кредитного риска по финансовому активу с момента его первоначального признания, произошел ли дефолт и включение прогнозной информации в оценку ожидаемых кредитных убытков;
• оценка уровня иерархии справедливой стоимости;</t>
  </si>
  <si>
    <t>МСФО (IAS) 1, МСФО (IFRS) 13, МСФО (IFRS) 9</t>
  </si>
  <si>
    <t>Ключевые подходы к оценке финансовых инструментов</t>
  </si>
  <si>
    <t>Первоначальное признание
При первоначальном признании финансовый актив или финансовое обязательство оценивается по справедливой стоимости, увеличенной или уменьшенной в случае финансового актива или финансового обязательства, оцениваемого не по справедливой стоимости через прибыль или убыток, на сумму затрат по сделке, которые напрямую относятся к приобретению или выпуску финансового актива или финансового обязательства. Справедливая стоимость определяется в соответствии с МСФО (IFRS) 13
«Оценка справедливой стоимости».
Классификация и последующая оценка
В соответствии с МСФО (IFRS) 9 «Финансовые инструменты» после первоначального признания финансовые активы отражаются в бухгалтерском учёте по амортизированной стоимости, по справедливой стоимости через прочий совокупный доход или по справедливой стоимости через
прибыль или убыток, исходя из:
• бизнес-модели, используемой Обществом для управления финансовыми активами,
• характеристик финансового актива, связанных с предусмотренными договором денежными потоками.
Финансовые активы оцениваются Обществом по амортизированной стоимости, если выполняются оба
следующих условия:
• управление финансовыми активами осуществляется на основе бизнес-модели, целью которой
является получение предусмотренных условиями финансового актива денежных потоков,
• договорные условия финансового актива обусловливают получение в указанные даты денежных
потоков, являющихся исключительно платежами в счёт основной суммы долга и процентов на
непогашенную часть основной суммы долга.
Финансовые активы оцениваются Обществом по справедливой стоимости через прочий совокупный доход, если выполняются оба следующих условия:
• управление финансовыми активами осуществляется на основе бизнес-модели, целью которой является как получение предусмотренных условиями финансового актива денежных потоков, так и
продажа финансового актива,
• договорные условия финансового актива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Финансовые активы оцениваются Обществом по справедливой стоимости через прибыль или убыток, за исключением случаев, когда они оцениваются по амортизированной стоимости или по справедливой стоимости через прочий совокупный доход. Кроме того, при первоначальном признании Общество может по собственному усмотрению классифицировать, без права последующей реклассификации, финансовый актив, который отвечает критериям для оценки по амортизированной стоимости или по справедливой стоимости через прочий совокупный доход, как оцениваемый по справедливой стоимости через прибыль или убыток, если это позволит устранить или значительно уменьшить учётное несоответствие, которое иначе возникло бы.
При первоначальном признании инвестиций в долевые инструменты, не предназначенные для торговли, Общество может по собственному усмотрению принять решение, без права его последующей отмены, представлять последующие изменения их справедливой стоимости в составе прочего совокупного дохода. Данный выбор производится для каждой инвестиции в отдельности.
При первоначальном признании финансовый актив классифицируется в одну из трех категорий</t>
  </si>
  <si>
    <t>Переоценка активов и обязательств, выраженных в иностранной валюте</t>
  </si>
  <si>
    <t>Денежные активы и обязательства, выраженные в иностранных валютах, пересчитываются в рубли на основании официального курса Банка России, действующего на конец отчетного периода. Доходы и расходы (положительные и отрицательные курсовые разницы) от расчетов по операциям в иностранных валютах и пересчета денежных активов и обязательств в валюту Российской Федерации отражаются на счетах прибылей и убытков. Балансовой стоимостью долговых ценных бумаг, номинированных в иностранной валюте, является рублевый эквивалент стоимости по официальному курсу на дату проведения переоценки. Функциональной валютой Общества и валютой представления отчетности является национальная валюта Российской Федерации - российский рубль.</t>
  </si>
  <si>
    <t>Непрерывность деятельности</t>
  </si>
  <si>
    <t>Данная бухгалтерская (финансовая) отчетность  подготовлена исходя из допущения, что Общество сможет непрерывно продолжать свою деятельность в обозримом будущем</t>
  </si>
  <si>
    <t>МСФО (IAS) 29</t>
  </si>
  <si>
    <t>Информация в отношении пересчета показателей предыдущих периодов с учетом изменений общей покупательной способности рубля</t>
  </si>
  <si>
    <t>Пересчет показателей предыдущих периодов с учетом изменений покупательной способности функциональной валюты не производился.</t>
  </si>
  <si>
    <t>Раздел II. Изменения в учетной политике</t>
  </si>
  <si>
    <t>МСФО (IAS) 8</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</si>
  <si>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</si>
  <si>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Существенных изменений в учетную политику не вносилось. Приведенные ниже поправки к стандартам и интерпретациям стали применимы для Общества, начиная с 1 января 2021 года, но не оказали существенного влияния на Общество, если не указано иное.
    Поправка к МСФО (IFRS) 16 об учете уступок по аренде, связанных с COVID-19 (выпущена 28 мая 2020 года и вступает в силу для годовых периодов, начинающихся 1 июня 2020 года или после этой даты). Общество не применяло вышеуказанную поправку.
    Реформа базовой процентной ставки (IBOR) - поправки к МСФО (IFRS) 9, МСФО (IAS) 39, МСФО (IFRS) 7, МСФО (IFRS) 16 – Этап 2 (выпущены 27 августа 2020 года и вступают в силу для годовых периодов, начинающихся 1 января 2021 года или после этой даты).
    ФСБУ 5/2019 «Запасы» (утвержден в 2019 году, применяется начиная с бухгалтерской (финансовой) отчетности за 2021 год). Данный стандарт устанавливает требования к формированию в бухгалтерском учете информации о запасах организаций</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</si>
  <si>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</si>
  <si>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Ниже приводятся Международные стандарты финансовой отчетности (МСФО), которые были выпущены, но еще не вступили в силу на дату подписания годовой бухгалтерской (финансовой) отчетности Общества. В список включены выпущенные стандарты и разъяснения, которые, с точки зрения Общества, могут оказать влияние на раскрытие информации, финансовое положение или финансовые результаты деятельности в случае применения в будущем. Общество проводит оценку влияния данных изменений и намерено применить эти стандарты и нормативные акты с даты их вступления в силу, если не указано иное. 
• МСФО (IFRS 9) «Финансовые инструменты» (выпущен в июле 2014 года, вступает в силу для годовых периодов, начинающихся 01.01.2018 или после этой даты). Стандарт выпускается в несколько этапов и в конечном счете должен заменить собой МСФО (IAS) 39 «Финансовые инструменты: признание и оценка». Первая часть стандарта была выпущена в ноябре 2009 года и касается вопросов классификации и оценки финансовых активов. Вторая часть, касающаяся вопросов классификации и оценки финансовых обязательств, была выпущена в октябре 2010 года. Третья часть, касающаяся общего порядка учета операций хеджирования, была выпущена в ноябре 2013 года. Финальный стандарт был дополнен и опубликован в июле 2014 года. Последние изменения включают в себя новую модель расчета убытков от обесценения по «ожидаемым кредитным потерям». Общество воспользовалось временным освобождением от применения данного стандарта, предусмотренным Поправками к МСФО (IFRS) 4 «Применение МСФО (IFRS) 9 «Финансовые инструменты» вместе с МСФО (IFRS) 4 «Договоры страхования». Соответственно, Общество планирует впервые применить этот стандарт для годового периода, с которого вступит в силу новый стандарт МСФО (IFRS) 17 «Договоры страхования». Общество признает, что новый стандарт вносит значительные изменения в процесс учета финансовых инструментов и, вероятнее всего, окажет существенное влияние на ее бухгалтерскую (финансовую) отчетность. Общество проводит оценку влияния данных изменений.
• МСФО (IFRS) 17 «Договоры страхования» (выпущен в мае 2017 года вступает в силу в отношении отчетных периодов, начинающихся 01.01.2025 или после этой даты). МСФО (IFRS) 17 «Договоры страхования» устанавливает принципы признания, оценки, представления и раскрытия договоров страхования и заменяет МСФО (IFRS) 4 «Договоры страхования». Новый стандарт применяется ко всем видам договоров страхования независимо от вида организации, которая выпускает их, а также к определенным гарантиям и финансовым инструментам с условиями дискреционного участия. В отличие от требований МСФО (IFRS) 4, новый стандарт устанавливает единую модель учета договоров страхования, включающую все аспекты учета таких договоров. Согласно новому стандарту оценка договоров страхования должна производиться по приведенной стоимости денежных потоков, оцениваемой исходя из всех текущих допущений для оценки величины денежных потоков, их сроков и неопределенности, связанной с ними, а также соответствующей наблюдаемой рыночной информации. При этом возникающая прибыль по договору страхования будет признаваться в течение срока действия договора по мере истечения страхового риска, а убыток будет признаваться единовременно. Общество признает, что новый стандарт вносит значительные изменения в процесс учета договоров страхования и окажет существенное влияние на ее бухгалтерскую (финансовую) отчетность. Общество проводит оценку влияния данных изменений.
• Поправки к МСФО (IAS) 1 - «Классификация обязательств как краткосрочных или долгосрочных» (выпущены в январе 2020 года, вступают в силу для годовых периодов, начинающихся 01.01.2023 или после этой даты). Данные поправки к МСФО (IAS) 1 «Представление финансовой отчетности» поясняют требования в отношении классификации обязательств как краткосрочных или долгосрочных. Поправки разъясняют влияние на классификацию наличия права на отсрочку урегулирования обязательства. Общество не ожидает, что применение данных поправок окажет существенное влияние на ее бухгалтерскую (финансовую) отчетность. Общество проводит оценку влияния данных изменений.
• Поправки к МСФО (IFRS) 10 и МСФО (IAS) 28 – «Продажа или взнос активов в сделках между инвестором и его ассоциированной организацией или совместным предприятием» (выпущены 11 сентября 2014 г. и вступают в силу для годовых периодов, начинающихся на дату, которая будет определена Советом по МСФО, или после этой даты). Данные поправки устраняют несоответствие между требованиями МСФО (IFRS) 10 и МСФО (IAS) 28, касающимися продажи или взноса активов в ассоциированную организацию или совместное предприятие инвестором. Основное последствие применения поправок заключается в том, что прибыль или убыток признаются в полном объеме в том случае, если сделка касается бизнеса. Если активы не представляют собой бизнес, даже если этими активами владеет дочерняя организация, признается только часть прибыли или убытка. Общество не ожидает, что применение данных поправок окажет существенное влияние на ее бухгалтерскую (финансовую) отчетность. Общество проводит оценку влияния данных изменений.
• Поправки к МСФО (IAS) 8 «Учетная политика, изменения в бухгалтерских оценках и ошибки» (выпущены в феврале 2021 года и вступают в силу для годовых отчетных периодов, начинающихся с 1 января 2023 года или после этой даты). Изменения уточняют, как отличить изменения бухгалтерских оценок от изменений учетной политики. Общество не ожидает, что применение данных поправок окажет существенное влияние на ее бухгалтерскую (финансовую) отчетность. Общество проводит оценку влияния данных изменений.
• Поправки к МСФО (LAS) 12 «Налоги на прибыль» (выпущены в мае 2021 года и вступают в силу для годовых отчетных периодов, начинающихся с 1 января 2023 года или после этой даты). Изменения уточняют, что освобождение от признания не применяется к операциям, которые при первоначальном признании приводят к возникновению одинаковых налогооблагаемых и вычитаемых временных разниц. Общество не ожидает, что применение данных поправок окажет существенное влияние на ее бухгалтерскую (финансовую) отчетность. Общество проводит оценку влияния данных изменений.
26 июня 2022 года Правительство РФ выпустило постановление № 1111, в соответствии с которым документы международных стандартов финансовой отчетности, признанные, но не вступившие в силу на территории РФ для обязательного применения до 1 января 2022 г., вступают в силу на территории РФ для обязательного применения отдельными видами некредитных финансовых организаций в сроки, определенные в этих документах, но не ранее сроков, установленных Центральным банком Российской Федерации для таких организаций.
Документы в области регулирования бухгалтерского учета, иные чем МСФО, которые могут оказать влияние на раскрытие информации, финансовое положение или финансовые результаты деятельности в случае применения в будущем, включают в себя новые Федеральные стандарты бухгалтерского учета (ФСБУ) и Отраслевые стандарты бухгалтерского учета (ОСБУ). 
• ФСБУ 14/2022 «Нематериальные активы» (утвержден в 2022 году, применяется начиная с бухгалтерской (финансовой) отчетности за 2024 год). Данный стандарт устанавливает требования к формированию в бухгалтерском учете организаций информации об объектах бухгалтерского учета при получении (предоставлении) за плату во временное пользование имущества, допустимые способы ведения бухгалтерского учета таких объектов, состав и содержание указанной информации, раскрываемой в бухгалтерской (финансовой) отчетности организаций. Общество не ожидает, что применение данного ФСБУ окажет существенное влияние на ее бухгалтерскую (финансовую) отчетность. Общество проводит оценку влияния данных изменений.
•  Указание Банка России № 3219-У, № 6220-У, Положения банка России 488-П (утверждено в 2015 году, вступает в силу с 01.01.2025), 728-П (утверждено в 2020 году, вступают в силу с 01.01.2025), 781-П (утверждено в 2022 году, вступают в силу с 01.01.2023), данные нормативные акты изменяют расчет величины страховых обязательств и оценку финансовой устойчивости страховой организации, вводят новый порядок отражения операций на счетах бухгалтерского учета, а также устанавливают формы раскрытия информации в бухгалтерской (финансовой) отчетности страховых организаций. Общество признает, что новые положения окажут существенное влияние на ее бухгалтерскую (финансовую) отчетность. Общество проводит оценку влияния данных изменений. Общество не применяло данные стандарты досрочно при подготовке данной бухгалтерской (финансовой) отчетности и планирует применить их, когда они вступят в силу. Ожидается, что выпущенные, но не вступившие в силу МСФО, а так же поправки к ним не окажут существенного влияния на бухгалтерскую (финансовую) отчетность Общества.</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</si>
  <si>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</si>
  <si>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(IAS) 1, МСФО (IFRS) 7</t>
  </si>
  <si>
    <t>Критерии признания и база оценки денежных средств и их эквивалентов</t>
  </si>
  <si>
    <t>В состав денежных средств и их эквивалентов Общество относит денежные средства в кассе, денежные средства в пути, на расчетных счетах в банках, минимальные неснижаемые остатки и краткосрочные депозиты в банках, в случае, если первоначальный срок их погашения не превышает трех месяцев (срок погашения менее 90 дней, либо равен 90 дням), а также депозиты "овернайт" в банках. Денежные средства и их эквиваленты оцениваются по амортизированной стоимости, за исключением наличных денежных средств, оцениваемых по справедливой стоимости, которая равна их номинальной
стоимости. Общество формирует оценочный резерв под ожидаемые кредитные убытки денежных средств в соответствии с Методикой расчета ожидаемых кредитных убытков.</t>
  </si>
  <si>
    <t>Критерии признания и база оценки средств, размещенных в кредитных организациях и банках-нерезидентах</t>
  </si>
  <si>
    <t>Денежные средства, размещенные по договорам банковского вклада (депозита), учитываются по амортизированной стоимости.  При первоначальном признании  Общество на основании профессионального суждения определяет, является ли процентная ставка по договору ставкой, соответствующей рыночным условиям. Критерий признания рыночной эффективной ставки процента (ЭСП) и корректировки финансовых активов при первоначальном признании: в качестве рыночной ЭСП Обществом принимается средневзвешенные процентные ставки по привлеченным кредитными организациями вкладам (депозитам) физических лиц и нефинансовых организаций в рублях или иностранной валюте на сопоставимых по срокам договора условиях, публикуемые в Статистическом бюллетене Банка России. Процентная ставка по договору признается сопоставимой рыночным условиям, если ее значение отличается от признанной рыночной процентной ставки не более чем на Х%. В случае отличия ЭСП, определенной (рассчитанной) и признанной рыночной, от процентной ставки, установленной договором, осуществляется корректировка стоимости договора. К договорам  банковского вклада метод ЭСП может не применяться в случае, если разница между амортизированной стоимостью, рассчитанной с использованием метода эффективной процентной ставки, и амортизированной стоимостью, рассчитанной с использованием линейного метода признания процентного дохода, не является существенной. Разница считается существенной, если она превышает Х % от суммы размещенного депозита. Расчет амортизированной стоимости по договору банковского вклада осуществляется Обществом ежемесячно на последнее число каждого месяца.Общество не применяет метод ЭСП к договорам банковского вклада (депозита), имеющим срок погашения «до востребования».</t>
  </si>
  <si>
    <t>МСФО (IFRS) 7, МСФО (IFRS) 9</t>
  </si>
  <si>
    <t>Порядок признания и последующего учета финансовых активов, оцениваемых по справедливой стоимости через прибыль или убыток</t>
  </si>
  <si>
    <t>В состав финансовых активов, оцениваемых по справедливой стоимости Общество относит активы, приобретаемые с целью продажи в краткосрочной перспективе.  При первоначальном признании Общество оценивает финансовые инструменты по справедливой стоимости в соответствии с требованиями МСФО (IFRS) 13. Затраты, связанные с приобретением финансовых инструментов, классифицированных в категорию оцениваемых по справедливой стоимости через прибыль или убыток, не участвуют в формировании первоначальной стоимости финансового инструмента и признаются текущими расходами. После первоначального признания для оценки справедливой стоимости финансовых инструментов в приоритете использование наблюдаемых рыночных данных (некорректируемые биржевые данные). При отсутствии текущих рыночных цен на активном рынке используются методы оценки, которые максимально включают в себя общедоступные рыночные данные и минимально исходные данные, недоступные широкому кругу пользователей. По данной категории активов оценочный резерв по ожидаемым кредитным убыткам не создается. Переоценка финансовых инструментов, оцениваемых по справедливой стоимости через прибыль или убыток осуществляется на последний календарный день месяца.</t>
  </si>
  <si>
    <t>Порядок признания и последующего учета финансовых активов, оцениваемых по справедливой стоимости через прочий совокупный доход</t>
  </si>
  <si>
    <t>Общество оценивает финансовые инструменты по справедливой стоимости через прочий совокупный 
доход, если выполняются оба следующих условия: 
- финансовый актив удерживается в рамках бизнес-модели, цель которой достигается как путем получения редусмотренных договором денежных потоков, так и путем продажи финансовых активов, и
- договорные условия финансового актива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Затраты, связанные с приобретением активов, входящих в данную группу включаются в первоначальную стоимость финансового инструмента.
Финансовые активы, оцениваемые по справедливой стоимости через прочий совокупный доход, 
подлежат переоценке на ежемесячной основе и в момент поступления и выбытия финансового 
актива с отражением изменений в составе прочего совокупного дохода.</t>
  </si>
  <si>
    <t>МСФО (IFRS) 9, МСФО (IFRS) 7</t>
  </si>
  <si>
    <t>Порядок признания и последующего учета финансовых активов, оцениваемых по амортизированной стоимости</t>
  </si>
  <si>
    <t>Общество относит финансовые активы в категорию активов, оцениваемых по амортизированной стоимости, если выполняются следующие условия:                                                                                                                                                                         - активы приобретены в рамках бизнес-модели, целью которой является удержание для получения предусмотренных условиями выпуска денежных потоков;
- договорные условия обусловливают получение в определенные даты денежных потоков, являющихся исключительно платежами в счет основной суммы долга и процентов на непогашенную часть основной суммы долга. Общество первоначально признает средства в кредитных организациях и банках -нерезидентах, займы, прочие размещенные средства, дебиторскую задолженность  по справедливой стоимости с учетом затрат по сделке, дальнейший учет ведет по амортизированной стоимости.                                                                                                                                                                                                                                                                                                      В качестве рыночной ЭСП для договоров займов Обществом принимается безрисковая процентная ставка (кривая бескупонной доходности по государственным ценным бумагам (ОФЗ, ГКО)), определенной ММВБ на дату выдачи займа и соответствующая сроку конкретного договора. Порядок и переодичность расчета амортизированной стоимости по договорам займов, критерий существенности,  аналогичны порядку учета банковских вкладов (депозитов).
Общество формирует оценочный резерв под ожидаемые кредитные убытки финансовых активов, оцениваемых по амортизированной стиомости в соответствии с Методикой расчета ожидаемых кредитных убытков.</t>
  </si>
  <si>
    <t>МСФО (IAS) 1, МСФО (IAS) 27</t>
  </si>
  <si>
    <t>Порядок признания и последующего учета инвестиций в дочерние, совместно контролируемые и ассоциированные предприятия</t>
  </si>
  <si>
    <t>Отсутствует объект учета</t>
  </si>
  <si>
    <t>Порядок признания и последующего учета прочих активов</t>
  </si>
  <si>
    <t>Общество признает и, в последущем, учитывает актив в составе прочих активов, если он не соответствует признанию и, последующему учету, в качестве финансового актива, основного средства, нематериального актива, и, при поступлении, увеличивает экономические выгоды, либо уменьшает экономические обязательства Общества. Прочие активы учитываются по первоначальной стоимости в размере фактических затрат на их приобретение.</t>
  </si>
  <si>
    <t>Порядок признания и последующего учета финансовых обязательств, оцениваемых по справедливой стоимости через прибыль или убыток</t>
  </si>
  <si>
    <t>Общество признает финансовое обязательство в бухгалтерской (финансовой) отчетности только тогда, когда становится стороной по договору, определяющему условия соответствующего обязательства. Общество может оценивать обязательства по справедливой стоимости. При первоначальном признании Общество оценивает финансовое обязательство по справедливой стоимости. После первоначального признания для оценки справедливой стоимости в приоритете использование наблюдаемых рыночных данных (некорректируемые биржевые данные). При отсутствии текущих рыночных цен на активном рынке используются методы оценки, которые максимально включают в себя общедоступные рыночные данные и минимально исходные данные, недоступные широкому кругу пользователей.</t>
  </si>
  <si>
    <t>Порядок признания и последующего учета финансовых обязательств, оцениваемых по амортизированной стоимости</t>
  </si>
  <si>
    <t>Общество признает и в последующем учитывает все обязательства по амортизированной стоимости с использованием метода ЭСП (исключение - финансовые обязательства, оцениваемые по справедливой стоимости через прибыль или убыток).</t>
  </si>
  <si>
    <t>МСФО (IAS) 32</t>
  </si>
  <si>
    <t>Порядок проведения взаимозачетов финансовых активов и финансовых обязательств</t>
  </si>
  <si>
    <t>Общество осуществляет взаимозачет финансовых активов и финансовых обязательств с отражением в отчете о финансовом положении нетто-величины только тогда, когда Общество в настоящее время имеет юридически защищенное право осуществить зачет признанных сумм и намеревается реализовать актив и исполнить обязательство одновременно.</t>
  </si>
  <si>
    <t>Раздел IV. Порядок признания и последующего учета хеджирования</t>
  </si>
  <si>
    <t>МСФО (IFRS) 7</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</si>
  <si>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</si>
  <si>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</si>
  <si>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</si>
  <si>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</si>
  <si>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МСФО (IAS) 40</t>
  </si>
  <si>
    <t>Применяемая модель учета инвестиционного имущества</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</si>
  <si>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</si>
  <si>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</si>
  <si>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</si>
  <si>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МСФО (IAS) 16</t>
  </si>
  <si>
    <t>Критерии признания, способы, используемые для оценки основных средств (для каждой группы основных средств)</t>
  </si>
  <si>
    <t>Основное средство - объект, имеющий материально-вещественную форму, предназначенный для
использования Обществом при выполнении работ, оказании услуг либо для управленческих нужд или в административных целях в течение более чем 12 месяцев, при одновременном выполнении следующих условий:- объект способен приносить Обществу экономические выгоды в будущем;                                                                                             -первоначальная стоимость объекта может быть надежно определена.  Минимальным объектом учета, признаваемым в качестве инвентарного объекта, является объект,  стоимость которого более 100 000 рублей для основных средств. Основные средства для всех групп учитываются  по первоначальной стоимости за вычетом  накопленной амортизации и накопленных убытков от обесценения.     В конце каждого отчетного года Общество определяет наличие признаков обесценения основных средств. При наличии признаков обесценения Общество производит оценку возмещаемой суммы, которая определяется как наибольшая из справедливой стоимости актива за вычетом затрат на продажу
и ценности его использования.</t>
  </si>
  <si>
    <t>Применяемые методы амортизации, порядок оценки ликвидационной стоимости (для каждой группы основных средств) и их изменения</t>
  </si>
  <si>
    <t>Общество применяет линейный способ амортизации ко всем группам основных средств</t>
  </si>
  <si>
    <t>Применяемые сроки полезного использования (для каждой группы основных средств) и их изменения</t>
  </si>
  <si>
    <t>Срок полезного использования объектов основных средств Общество определяет самостоятельно (на дату ввода в эксплуатацию) на основании классификации основных средств, определяемой в соответствии с Постановлением Правительства РФ от 01.01.2002 № 1 «О Классификации основных средств, включаемых в амортизационные группы». При этом за срок полезного использования принимается максимальный срок полезного использования, установленный по соответствующей группе: 1 группа –   24 месяца; 2 группа –   36 месяцев; 3 группа –   60 месяцев; 4 группа –   84 месяцев; 5 группа –   120 месяцев; 6 группа – 180 месяцев; 7 группа – 240 месяцев; 8 группа – 300 месяцев; 9 группа – 360 месяцев; 10 группа – более  361 месяцев. При невозможности определения срока полезного использования вышеуказанным способом он устанавливается приказом руководителя исходя из технических характеристик объекта и ожидаемого срока полезного использования</t>
  </si>
  <si>
    <t>Раздел VII. Критерии признания, база оценки нематериальных активов</t>
  </si>
  <si>
    <t>МСФО (IAS) 38</t>
  </si>
  <si>
    <t>Определение и состав нематериальных активов</t>
  </si>
  <si>
    <t>Общество включает в состав нематериальных объектов объекты, одновременно удовлетворяющие следующим условиям: способен приносить экономические выгоды Обществу в будущем (предназначен для использования Обществом при выполнении работ, оказания услуг, для административных и управленческих целей, объект может быть идентифицирован, не имеет материально-вещественной формы, предназначен для использования более чем 12 мес, первоначальная стоимость может быть надежно определена. Состав нематериальных активов (группы): программное обеспечение, лицензии, прочие</t>
  </si>
  <si>
    <t>База оценки для каждого класса активов (стоимость приобретения за вычетом амортизации или стоимость переоценки за вычетом амортизации)</t>
  </si>
  <si>
    <t>Нематериальные активы после первоначального признания учитываются по первоначальной стоимости за вычетом амортизации и созданных, при необходимости, резервов на обесценение</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</si>
  <si>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 возможных признаков обесценения</t>
  </si>
  <si>
    <t>В Обществе отсутствуют активы с неопределенным сроком полезного использования</t>
  </si>
  <si>
    <t>Применяемые сроки и методы амортизации для нематериальных активов с ограниченным сроком использования</t>
  </si>
  <si>
    <t>Общество применяет линейный способ амортизации ко всем группам нематериальных активов. Срок полезного использования при первоначальном признании определяется исходя из срока действия правОбщества на результат интеллектуальной деятельности и периода контроля над активом, ожидаемого срока использования актива, в течение которого Общество предполагает получать материальные выгоды от его использования. Срок полезного использования пересматривается в конце каждого календарного года</t>
  </si>
  <si>
    <t>Порядок учета затрат на создание нематериальных активов собственными силами</t>
  </si>
  <si>
    <t>Затраты, понесенные Обществом при создании (разработке) нематериального актива своими силами подлежат включению в первоначальную стоимость при условиях: Общество будет использовать актив в своей деятельности, актив будет приносить экономические выгоды в будущем, Общество способно надежно оценить понесенные затраты</t>
  </si>
  <si>
    <t>Раздел VIII. Порядок признания и последующего учета вознаграждений работникам и связанных с ними отчислений</t>
  </si>
  <si>
    <t>МСФО (IAS) 1, МСФО (IAS) 19</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</si>
  <si>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</si>
  <si>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Под вознаграждениями работникам понимаются все виды выплат работникам некредитной финансовой организации за выполнение ими своих трудовых функций вне зависимости от формы выплаты (денежная, неденежная), в том числе оплата труда, компенсационные и стимулирующие выплаты, выплаты, связанные с расторжением трудового договора. Вознаграждения работникам включают следующие виды: краткосрочные вознаграждения и выходные пособия.  Обязательства по выплате краткосрочных вознаграждений, кроме обязательств по оплате периодов отсутствия работника на работе, а также изменения ранее признанных Обществом указанных обязательств подлежат отражению на счетах бухгалтерского учета либо в последний календарный день каждого месяца, но не позднее даты фактического исполнения обязательств либо в качестве событий после отчетной даты.  Обязательства по выплате премий, в том числе премий (вознаграждений) по итогам работы за год, признаются некредитной финансовой организацией в случае, если: -у Общества существует обязанность по выплате премий, в том числе премий (вознаграждений) по итогам работы за год, исходя из требований локальных нормативных актов и иных внутренних документов, условий трудовых договоров;
- величина обязательств по выплате премий, в том числе премий (вознаграждений) по итогам работы за год, может быть надежно определена. При накапливаемых оплачиваемых периодах отсутствия работника на работе (ежегодный оплачиваемый отпуск) обязательства подлежат отражению на счетах бухгалтерского учета в виде резерва неиспользованных отпусков не позднее последнего календарного дня каждого квартала. Обязательства по оплате страховых взносов признаются одновременно с признанием обязательств по выплате краткосрочных вознаграждений работникам Общества.</t>
  </si>
  <si>
    <t>МСФО (IAS) 19</t>
  </si>
  <si>
    <t>Описание пенсионных планов с установленными выплатами, реализуемых некредитной финансовой организацией</t>
  </si>
  <si>
    <t>35</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</si>
  <si>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</si>
  <si>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</si>
  <si>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</si>
  <si>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МСФО (IAS) 1, МСФО (IFRS) 5</t>
  </si>
  <si>
    <t>Порядок признания и последующего учета долгосрочных активов, предназначенных для продажи</t>
  </si>
  <si>
    <t>37.1</t>
  </si>
  <si>
    <t>МСФО (IAS) 1, МСФО (IAS) 2</t>
  </si>
  <si>
    <t>Порядок признания и последующего учета запасов</t>
  </si>
  <si>
    <t>Общество признает оценочное обязательство при одновременном соблюдении следующих условий: у Общества существует обязательство, возникшее в результате прошлого события; предоставляется вероятным, что для урегулирования обязательств потребуется выбытие ресурса, содержащего экономческие выгоды; возможно привести надежную расчетную оценку величины обязательства. При определении вероятности выбытия ресурсов, содержащих экономические выгоды, Общество учитывает, что выбытие ресурсов считается вероятным, если такое событие скорее будет иметь место, чем нет (вероятность более 50%). Когда не предоставляется вероятным, что существующее обязательство имеет место, Общество признает вместо резерва условное обязательство, если только выбытие ресурсов, содержащих экономические выгоды, не является маловероятным. Сумма сформированного резерва-оценочного обязательства некридитного характера представляет собой наилучшую оценку затрат, необходимых для погашения текущего обязательства на отчетную дату. Резерв - оценочное обязательство Общество пересматривает один раз в квартал по состоянию на конец квартала.</t>
  </si>
  <si>
    <t>МСФО (IAS) 1, МСФО (IAS) 37</t>
  </si>
  <si>
    <t>Порядок признания и последующего учета резервов - оценочных обязательств</t>
  </si>
  <si>
    <t>МСФО (IFRS) 16</t>
  </si>
  <si>
    <t>Порядок признания, последующего учета, прекращения признания договоров аренды</t>
  </si>
  <si>
    <t>Договоры аренды признаются как активы в в форме права пользования и соответствующие обязательства на дату начала аренды. Обязательство оценивается в сумме равной приведенной стоимости будущих арендных платежей в течение срока аренды.  Арендные платежи дисконтируются с использованием процентной ставки, заложенной в договоре. , При невозможности расчета предусмотренной в договоре аренды процентной ставки используется средневзвешенная процентная ставка по кредитам, предоставленным кредитными организациями нефинансовым организациям в рублях, публикуемая в Статистическом бюллетене Банка России.  Актив в форме права пользования первоначально оценивается по стоимости, включающей: суммы первоначальной оценки обязательства по аренде, авансовые платежи, первоначальные прямые затраты и затраты на восстановление.Впоследствии актив в форме права пользования оценивается по стоимости за вычетом накопленной амортизации и накопленных убытков от обесценения и корректируется с учетом переоценки арендного обязательства в результате пересмотра оценки или модификацией договора ареды. Актив в форме права пользования амортизируется линейным методом в течение срока аренды.  Краткосрочные договоры аренды офиса с учетом сложившейся практики заключения договора аренды на новый срок, и исходя из предполагаемого срока аренды офиса, классифицируются Обществом  как долгосрочная аренда с отражением в учете актива в форме права пользования и обязательства по аренде. Срок аренды, используемый для расчета активов и обязательств по аренде офисных помещений, является оценочным параметром. При его пересмотре соответствующим образом будут скорректированы будущие денежные потоки, учитываемые при оценке обязательств по аренде.</t>
  </si>
  <si>
    <t>39.1</t>
  </si>
  <si>
    <t>МСФО (IFRS) 16</t>
  </si>
  <si>
    <t>Факт использования некредитной финансовой организацией - арендатором права не признавать активы в форме права пользования и обязательства по договорам аренды, с описанием характера договоров аренды, в отношении которых указанное право применяется</t>
  </si>
  <si>
    <t>40</t>
  </si>
  <si>
    <t>МСФО (IFRS) 9</t>
  </si>
  <si>
    <t>Порядок признания, последующего учета, прекращения признания кредиторской задолженности</t>
  </si>
  <si>
    <t>При первоначальном признании кредиторская задолженность отражается по фактической 
стоимости, которая, как правило, является ее справедливой стоимостью. После первоначального признания отражается по амортизированной стоимости.
Долгосрочная кредиторская задолженность со сроком исполнения более 12 месяцев 
дисконтируется с использованием эффективной ставки процента.
Прекращение признание кредиторской задолженности прекращается в случае:
- исполнения обязательства Обществом:
- прочего прекращения обязательства в соответствии с законодательством или договором</t>
  </si>
  <si>
    <t>Порядок признания и оценки уставного капитала, эмиссионного дохода</t>
  </si>
  <si>
    <t>Уставный капитал представляет собой максимальную величину капитала, в пределах которой акционеры /участники несут ответственность по погашению обязательств перед его кредиторами. Сумма представляет собой номинальную величину капитала, одобренную акционерами/участниками, которая регистрируется в соответствии с законодательством. Эмиссионный доход представляет собой доход в виде превышения цены размещения акций (реализации долей) над их номинальной стоимостью, полученной при формировании и увеличении уставного капитала. Добавочный капитал формируется за счет:                                                                                                                                                                                            - эмиссионного дохода;                                                                                                                                                                                                                                                                                                                                                                         - получения безвозмездного финансирования, предоставленного акционерам/участниками Общества;
-  внесенных вкладов в имущество Общества;                                                                                                                                                - прироста стоимости основных средств при переоценке;          
- переоценки финансовых активов, оцениваемых по справедливой стоимости через прочий 
совокупный доход;
- отложенного налога на прибыль</t>
  </si>
  <si>
    <t>МСФО (IAS) 32, МСФО (IFRS) 7</t>
  </si>
  <si>
    <t>Порядок признания и оценки собственных выкупленных акций (долей)</t>
  </si>
  <si>
    <t>У Общества отсутствуют собственные выкупленные доли</t>
  </si>
  <si>
    <t>Порядок признания и оценки резервного капитала</t>
  </si>
  <si>
    <t>МСФО (IAS) 12</t>
  </si>
  <si>
    <t>Порядок признания, оценки, последующего учета, прекращения признания отложенного налогового актива и отложенного налогового обязательства</t>
  </si>
  <si>
    <t>Отложенный налог отражается в отношении временных разниц, возникающих между балансовой стоимостью активов и обязательств, определяемой для целей их отражения в финансовой отчетности и их налогооблагаемой базой.  Отложенные налоговые активы и обязательства оцениваются по ставкам налогообложения, которые будут применятся в течении периода реализации актива или урегулирования обязательства, исходя из законодательства Российской Федерации, действующих на конец отчетного периода и отражаются в бухгалтерском учете ежевартально.  Отложенные налоговые обязательства отражаются при возникновении налогооблагаемых временных разниц. Отложенные налоговые активы по временным разницам, уменьшающим налогооблагаемую базу, и отложенные налоговые активы, возникающие из перенесенных на будущее налоговых убытков, не использованные для уменьшения налога на прибыль, отражаются в отчете о финансовом положении только в той степени, в какой существует вероятность получения налогооблагаемой прибыли в будущих отчетных периодах, против которой могут быть использованы временные разницы. В той мере, в которой у Общества отсутствует вероятность получения налогооблагаемой прибыли, которую Общество вправе уменьшить в налоговых целях на перенесенные на будущее налоговые убытки, не использованные для уменьшения налога на прибыль, в течение срока, установленного законодательством Российской Федерации о налогах и сборах, отложенный налоговый актив не подлежит признанию. Непризнанный отложенный налоговый актив не отражается в бухгалтерском учете, пересматривается ежеквартально, и подлежит признанию в той мере, в которой появляется вероятность получения будущей налогооблагаемой прибыли, позволяющей возместить отложенный налоговый актив.</t>
  </si>
  <si>
    <t>МСФО (IAS) 10, МСФО (IAS) 32</t>
  </si>
  <si>
    <t>Порядок отражения дивидендов</t>
  </si>
  <si>
    <t>Примечание 5. Денежные средства</t>
  </si>
  <si>
    <t>Таблица 5.1</t>
  </si>
  <si>
    <t>Полная балансовая стоимость</t>
  </si>
  <si>
    <t>Оценочный резерв под ожидаемые кредитные убытки</t>
  </si>
  <si>
    <t>Балансовая стоимость</t>
  </si>
  <si>
    <t>Денежные средства в кассе</t>
  </si>
  <si>
    <t>Денежные средства на расчетных счетах</t>
  </si>
  <si>
    <t>Компоненты денежных средств и их эквивалентов</t>
  </si>
  <si>
    <t>Таблица 5.2</t>
  </si>
  <si>
    <t>на 31 декабря 2022 г.</t>
  </si>
  <si>
    <t>Выверка изменений полной балансовой стоимости денежных средств</t>
  </si>
  <si>
    <t>Таблица 5.4</t>
  </si>
  <si>
    <t>Денежные средства, переданные в доверительное управление</t>
  </si>
  <si>
    <t>Прочие денежные средства</t>
  </si>
  <si>
    <t>Полная балансовая стоимость по состоянию на начало отчетного периода, в том числе:</t>
  </si>
  <si>
    <t>финансовые активы, кредитные убытки по которым ожидаются в течение 12 месяцев</t>
  </si>
  <si>
    <t>Поступление финансовых активов, в том числе:</t>
  </si>
  <si>
    <t>Прекращение признания финансовых активов, в том числе:</t>
  </si>
  <si>
    <t>Полная балансовая стоимость по состоянию на конец отчетного периода, в том числе:</t>
  </si>
  <si>
    <t>за 1 квартал 2022 г.</t>
  </si>
  <si>
    <t>Выверка изменений оценочного резерва под ожидаемые кредитные убытки по денежным средствам</t>
  </si>
  <si>
    <t>Таблица 5.5</t>
  </si>
  <si>
    <t>Оценочный резерв под ожидаемые кредитные убытки по состоянию на начало отчетного периода, в том числе:</t>
  </si>
  <si>
    <t>Оценочный резерв под ожидаемые кредитные убытки по состоянию на конец отчетного периода, в том числе:</t>
  </si>
  <si>
    <t>Примечание 6. Финансовые активы, в обязательном порядке классифицируемые как оцениваемые 
по справедливой стоимости через прибыль или убыток</t>
  </si>
  <si>
    <t>Финансовые активы, в обязательном порядке, классифицируемые как оцениваемые 
по справедливой стоимости через прибыль или убыток</t>
  </si>
  <si>
    <t>Таблица 6.1</t>
  </si>
  <si>
    <t>Ценные бумаги, удерживаемые для торговли</t>
  </si>
  <si>
    <t>6.1.1. Состав строки 1 таблицы раскрывается в таблице 6.2 настоящего примечания.</t>
  </si>
  <si>
    <t>Таблица 6.2</t>
  </si>
  <si>
    <t>Долговые ценные бумаги, удерживаемые для торговли, 
в том числе:</t>
  </si>
  <si>
    <t>Правительства Российской Федерации</t>
  </si>
  <si>
    <t>нефинансовых организаций</t>
  </si>
  <si>
    <t>Примечание 10. Финансовые активы, оцениваемые по амортизированной стоимости: средства в кредитных организациях и банках-нерезидентах</t>
  </si>
  <si>
    <t>Средства в кредитных организациях и банках-нерезидентах</t>
  </si>
  <si>
    <t>Таблица 10.1</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</si>
  <si>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</si>
  <si>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</si>
  <si>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</si>
  <si>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Выверка изменений полной балансовой стоимости средств в кредитных организациях и банках-нерезидентах</t>
  </si>
  <si>
    <t>Таблица 10.2</t>
  </si>
  <si>
    <t>Долговые ценные бумаги кредитных организаций и банков-нерезидентов</t>
  </si>
  <si>
    <t>Депозиты в кредитных организациях и банках-нерезидентах</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</si>
  <si>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</si>
  <si>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</si>
  <si>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</si>
  <si>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</si>
  <si>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коллективного клирингового обеспечения (гарантийный фонд)</t>
  </si>
  <si>
    <t>Прочие средства</t>
  </si>
  <si>
    <t>Выверка изменений оценочного резерва под ожидаемые кредитные убытки по средствам в кредитных организациях и банках-нерезидентах</t>
  </si>
  <si>
    <t>Таблица 10.3</t>
  </si>
  <si>
    <t>Примечание 11. Финансовые активы, оцениваемые по амортизированной стоимости: займы выданные и прочие размещенные средства</t>
  </si>
  <si>
    <t>Выверка изменений полной балансовой стоимости займов выданных и прочих размещенных средств</t>
  </si>
  <si>
    <t>Таблица 11.2</t>
  </si>
  <si>
    <t>Требования по возврату выданного обеспечения</t>
  </si>
  <si>
    <t>Долговые ценные бумаги некредитных организаций</t>
  </si>
  <si>
    <t>Средства в некредитных клиринговых организациях</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</si>
  <si>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</si>
  <si>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</si>
  <si>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 и размещенные средства</t>
  </si>
  <si>
    <t>Сделки обратного репо с некредитными организациями</t>
  </si>
  <si>
    <t>Примечание 12. Финансовые активы, оцениваемые по амортизированной стоимости: дебиторская задолженность</t>
  </si>
  <si>
    <t>Выверка изменений полной балансовой стоимости дебиторской задолженности</t>
  </si>
  <si>
    <t>Таблица 12.2</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</si>
  <si>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</si>
  <si>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</si>
  <si>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</si>
  <si>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</si>
  <si>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</si>
  <si>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Полная балансовая стоимость по состоянию на отчетную дату,  в том числе:</t>
  </si>
  <si>
    <t>Выверка изменений оценочного резерва под ожидаемые кредитные убытки по дебиторской задолженности</t>
  </si>
  <si>
    <t>Таблица 12.3</t>
  </si>
  <si>
    <t>Примечание 18. Нематериальные активы</t>
  </si>
  <si>
    <t>Таблица 18.1</t>
  </si>
  <si>
    <t>Программное обеспечение</t>
  </si>
  <si>
    <t>Лицензии и франшизы</t>
  </si>
  <si>
    <t>Прочее</t>
  </si>
  <si>
    <t>Стоимость (или оценка) на 01 января 2022 г.</t>
  </si>
  <si>
    <t>Накопленная амортизация</t>
  </si>
  <si>
    <t>Балансовая стоимость на 01 января 2022 г.</t>
  </si>
  <si>
    <t>Амортизационные отчисления</t>
  </si>
  <si>
    <t>Балансовая стоимость на 31 марта 2022 г.</t>
  </si>
  <si>
    <t>Стоимость (или оценка) на 01 января 2023 г.</t>
  </si>
  <si>
    <t>Балансовая стоимость на 01 января 2023 г.</t>
  </si>
  <si>
    <t>Поступление</t>
  </si>
  <si>
    <t>Балансовая стоимость на 31 марта 2023 г.</t>
  </si>
  <si>
    <t>Стоимость (или оценка) на 31 марта 2023 г.</t>
  </si>
  <si>
    <t>Примечание 19. Основные средства и капитальные вложения в них</t>
  </si>
  <si>
    <t>Основные средства и капитальные вложения в них</t>
  </si>
  <si>
    <t>Таблица 19.1</t>
  </si>
  <si>
    <t>Номер</t>
  </si>
  <si>
    <t>Основные средства в собственности</t>
  </si>
  <si>
    <t>Активы в форме права пользования,
относящиеся к основным средствам</t>
  </si>
  <si>
    <t>Капитальные</t>
  </si>
  <si>
    <t>строки</t>
  </si>
  <si>
    <t>Земля, здания и сооружения</t>
  </si>
  <si>
    <t>Офисное и компьютерное оборудование</t>
  </si>
  <si>
    <t>Транспортные средства</t>
  </si>
  <si>
    <t>вложения в основные средства</t>
  </si>
  <si>
    <t>Балансовая стоимость на 1 января 2022 г., в том числе:</t>
  </si>
  <si>
    <t>первоначальная (переоцененная) стоимость</t>
  </si>
  <si>
    <t>накопленная амортизация</t>
  </si>
  <si>
    <t>Амортизация</t>
  </si>
  <si>
    <t>Балансовая стоимость на 31 марта 2022 г., в том числе:</t>
  </si>
  <si>
    <t>Балансовая стоимость на 1 января 2023 г., в том числе:</t>
  </si>
  <si>
    <t>Балансовая стоимость на 31 марта 2023 г., в том числе:</t>
  </si>
  <si>
    <t>Примечание 20. Прочие активы</t>
  </si>
  <si>
    <t>Таблица 20.1</t>
  </si>
  <si>
    <t>Резерв под обесценение</t>
  </si>
  <si>
    <t>Расчеты по социальному страхованию</t>
  </si>
  <si>
    <t>Расчеты с поставщиками и подрядчиками</t>
  </si>
  <si>
    <t>Примечание 23. Финансовые обязательства, оцениваемые
по амортизированной стоимости: средства клиентов</t>
  </si>
  <si>
    <t>Средства клиентов</t>
  </si>
  <si>
    <t>Таблица 23.1</t>
  </si>
  <si>
    <t>Средства клиентов по брокерским операциям с ценными бумагами и другими финансовыми активами</t>
  </si>
  <si>
    <t>Примечание 24. Финансовые обязательства, оцениваемые по амортизированной стоимости: кредиты, займы и прочие привлеченные средства</t>
  </si>
  <si>
    <t>Кредиты, займы и прочие привлеченные средства</t>
  </si>
  <si>
    <t>Таблица 24.1</t>
  </si>
  <si>
    <t>Обязательства по аренде</t>
  </si>
  <si>
    <t>Примечание 26. Финансовые обязательства, оцениваемые
по амортизированной стоимости: кредиторская задолженность</t>
  </si>
  <si>
    <t>Кредиторская задолженность</t>
  </si>
  <si>
    <t>Таблица 26.1</t>
  </si>
  <si>
    <t>Кредиторская задолженность по информационно-технологическим услугам</t>
  </si>
  <si>
    <t>Кредиторская задолженность перед депозитариями</t>
  </si>
  <si>
    <t>Прочая кредиторская задолженность</t>
  </si>
  <si>
    <t>26.1.1. Анализ кредиторской задолженности по срокам, оставшимся до погашения (на основе договорных недисконтированных денежных потоков), раскрывается в примечании 52 настоящего приложения.</t>
  </si>
  <si>
    <t>26.1.2. Оценочная справедливая стоимость кредиторской задолженности и ее сопоставление с балансовой стоимостью раскрываются в примечании 56 настоящего приложения.</t>
  </si>
  <si>
    <t>Примечание 29. Прочие обязательства</t>
  </si>
  <si>
    <t>Таблица 29.1</t>
  </si>
  <si>
    <t>Расчеты с персоналом</t>
  </si>
  <si>
    <t>Обязательства перед сотрудниками по неиспользованным отпускам</t>
  </si>
  <si>
    <t>Расчеты по налогам и сборам, кроме налога на прибыль</t>
  </si>
  <si>
    <t>Примечание 30. Капитал</t>
  </si>
  <si>
    <t>Капитал</t>
  </si>
  <si>
    <t>Таблица 30.1</t>
  </si>
  <si>
    <t>Капитал на 31 марта 2023 г. и на 1 января 2023 г. отсутствует</t>
  </si>
  <si>
    <t>30.1.1. Номинальный зарегистрированный уставный капитал некредитной финансовой организации по состоянию на 31 марта 2023 года составляет 36 010 тысяч рублей (на 31марта 2022: 36 010 тысяч рублей). По состоянию на 31марта 2023 года УК полностью оплачен. Информация раскрывается в соответствии с МСФО (IAS) 1.</t>
  </si>
  <si>
    <t>Примечание 32.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</si>
  <si>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Информация о доходах за вычетом расходов (расходах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</si>
  <si>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Таблица 32.1</t>
  </si>
  <si>
    <t>Доходы за вычетом расходов (расходы за вычетом доходов) от торговых операций</t>
  </si>
  <si>
    <t>Доходы за вычетом расходов (расходы за вычетом доходов) от переоценки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</si>
  <si>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</si>
  <si>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</si>
  <si>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Финансовые активы, в том числе:</t>
  </si>
  <si>
    <t>ценные бумаги, удерживаемые для торговли</t>
  </si>
  <si>
    <t>Примечание 34. Процентные доходы</t>
  </si>
  <si>
    <t>Процентные доходы</t>
  </si>
  <si>
    <t>Таблица 34.1</t>
  </si>
  <si>
    <t>По необесцененным финансовым активам, в том числе:</t>
  </si>
  <si>
    <t>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</si>
  <si>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оцениваемым по амортизированной стоимости: средствам в кредитных организациях и банках-нерезидентах</t>
  </si>
  <si>
    <t>Примечание 41. Выручка от оказания услуг и комиссионные доходы</t>
  </si>
  <si>
    <t>Таблица 41.1</t>
  </si>
  <si>
    <t>Раздел I. Выручка и комиссионные доходы от деятельности по организации торгов</t>
  </si>
  <si>
    <t>Раздел II. Выручка от оказания услуг по ведению реестра владельцев ценных бумаг</t>
  </si>
  <si>
    <t>Раздел III. Выручка от клиринговой деятельности, 
деятельности по оказанию услуг центрального контрагента, репозитарной деятельности</t>
  </si>
  <si>
    <t>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</si>
  <si>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</si>
  <si>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</si>
  <si>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Раздел V. Комиссионные доходы от брокерской деятельности</t>
  </si>
  <si>
    <t>Комиссионные доходы от клиентских операций на фондовом рынке</t>
  </si>
  <si>
    <t>Раздел VI. Выручка по другим видам деятельности</t>
  </si>
  <si>
    <t>Выручка от оказания услуг по доверительному управлению</t>
  </si>
  <si>
    <t>Раздел VII. Прочие доходы по основному виду деятельности</t>
  </si>
  <si>
    <t>56</t>
  </si>
  <si>
    <t>Всего</t>
  </si>
  <si>
    <t>Примечание 42. Расходы на персонал</t>
  </si>
  <si>
    <t>Таблица 42.1</t>
  </si>
  <si>
    <t>Расходы по оплате труда</t>
  </si>
  <si>
    <t>Налоги и отчисления по заработной плате и прочим выплатам персоналу</t>
  </si>
  <si>
    <t>Примечание 43. Прямые операционные расходы</t>
  </si>
  <si>
    <t>Таблица 43.1</t>
  </si>
  <si>
    <t>Расходы на услуги депозитариев и регистраторов</t>
  </si>
  <si>
    <t>Расходы по комиссии за клиринг</t>
  </si>
  <si>
    <t>Биржевые сборы</t>
  </si>
  <si>
    <t>Примечание 44. Процентные расходы</t>
  </si>
  <si>
    <t>Таблица 44.1</t>
  </si>
  <si>
    <t>По финансовым обязательствам, оцениваемым по амортизированной стоимости: кредитам, займам и прочим привлеченным средствам</t>
  </si>
  <si>
    <t>По обязательствам по аренде</t>
  </si>
  <si>
    <t>Примечание 46. Общие и административные расходы</t>
  </si>
  <si>
    <t>Таблица 46.1</t>
  </si>
  <si>
    <t>Расходы на информационно-телекоммуникационные услуги</t>
  </si>
  <si>
    <t>Амортизация основных средств</t>
  </si>
  <si>
    <t>Амортизация программного обеспечения и прочих нематериальных активов</t>
  </si>
  <si>
    <t>Расходы на профессиональные услуги (охрана, связь и другие)</t>
  </si>
  <si>
    <t>Расходы на юридические и консультационные услуги</t>
  </si>
  <si>
    <t>Транспортные расходы</t>
  </si>
  <si>
    <t>Расходы на услуги кредитных организаций и банков-нерезидентов</t>
  </si>
  <si>
    <t>Прочие административные расходы</t>
  </si>
  <si>
    <t>Примечание 47.1. Аренда</t>
  </si>
  <si>
    <t>Активы и обязательства по договорам аренды,
в соответствии с условиями которых некредитная финансовая
организация является арендатором</t>
  </si>
  <si>
    <t>Таблица 47.1.2</t>
  </si>
  <si>
    <t>Статья бухгалтерского баланса</t>
  </si>
  <si>
    <t>Примечание</t>
  </si>
  <si>
    <t>Финансовые обязательства, оцениваемые по амортизированной стоимости: кредиты, займы и прочие привлеченные средства</t>
  </si>
  <si>
    <t>Потоки денежных средств по договорам аренды,
в соответствии с условиями которых некредитная финансовая
организация является арендатором</t>
  </si>
  <si>
    <t>Таблица 47.1.3</t>
  </si>
  <si>
    <t>Денежные потоки от операционной деятельности, в том числе:</t>
  </si>
  <si>
    <t>проценты уплаченные</t>
  </si>
  <si>
    <t>Денежные потоки от финансовой деятельности, в том числе:</t>
  </si>
  <si>
    <t>платежи в погашение обязательств по договорам аренды</t>
  </si>
  <si>
    <t>Итого отток денежных средств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</si>
</sst>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6">
    <numFmt numFmtId="164" formatCode="0,"/>
    <numFmt numFmtId="165" formatCode="#,##0,"/>
    <numFmt numFmtId="166" formatCode="[=-5238219.68]&quot;(5 238)&quot;;General"/>
    <numFmt numFmtId="167" formatCode="[=-11587499.6]&quot;(11 587)&quot;;General"/>
    <numFmt numFmtId="168" formatCode="[=-6442084.05]&quot;(6 442)&quot;;General"/>
    <numFmt numFmtId="169" formatCode="[=-5859847.3]&quot;(5 860)&quot;;General"/>
    <numFmt numFmtId="170" formatCode="[=-591505.98]&quot;(592)&quot;;General"/>
    <numFmt numFmtId="171" formatCode="[=-464995.36]&quot;(465)&quot;;General"/>
    <numFmt numFmtId="172" formatCode="[=-47959.4]&quot;(48)&quot;;General"/>
    <numFmt numFmtId="173" formatCode="[=-43157.05]&quot;(43)&quot;;General"/>
    <numFmt numFmtId="174" formatCode="[=-3497917.36]&quot;(3 498)&quot;;General"/>
    <numFmt numFmtId="175" formatCode="[=-2968199.28]&quot;(2 968)&quot;;General"/>
    <numFmt numFmtId="176" formatCode="[=-6374663.24]&quot;(6 375)&quot;;General"/>
    <numFmt numFmtId="177" formatCode="[=-5283173.96]&quot;(5 283)&quot;;General"/>
    <numFmt numFmtId="178" formatCode="[=-6563796]&quot;(6 564)&quot;;General"/>
    <numFmt numFmtId="179" formatCode="[=-7705945]&quot;(7 706)&quot;;General"/>
    <numFmt numFmtId="180" formatCode="[=0]&quot;-&quot;;General"/>
    <numFmt numFmtId="181" formatCode="[=-416563.11]&quot;(417)&quot;;General"/>
    <numFmt numFmtId="182" formatCode="[=-342864.96]&quot;(343)&quot;;General"/>
    <numFmt numFmtId="183" formatCode="[=-30785.06]&quot;(31)&quot;;General"/>
    <numFmt numFmtId="184" formatCode="[=-6146067.14]&quot;(6 146)&quot;;General"/>
    <numFmt numFmtId="185" formatCode="[=-5437271.45]&quot;(5 437)&quot;;General"/>
    <numFmt numFmtId="186" formatCode="[=-532272.22]&quot;(532)&quot;;General"/>
    <numFmt numFmtId="187" formatCode="[=-1413727.2]&quot;(1 414)&quot;;General"/>
    <numFmt numFmtId="188" formatCode="[=-7249624]&quot;(7 250)&quot;;General"/>
    <numFmt numFmtId="189" formatCode="[=-5106130]&quot;(5 106)&quot;;General"/>
    <numFmt numFmtId="190" formatCode="[=-108000]&quot;(108)&quot;;General"/>
    <numFmt numFmtId="191" formatCode="[=-2591401.1]&quot;(2 591)&quot;;General"/>
    <numFmt numFmtId="192" formatCode="[=-1452051.97]&quot;(1 452)&quot;;General"/>
    <numFmt numFmtId="193" formatCode="[=-104761.1]&quot;(105)&quot;;General"/>
    <numFmt numFmtId="194" formatCode="[=-3420033504.68]&quot;(3 420 034)&quot;;General"/>
    <numFmt numFmtId="195" formatCode="[=-2337321069.28]&quot;(2 337 321)&quot;;General"/>
    <numFmt numFmtId="196" formatCode="[=241.64]&quot;-&quot;;General"/>
    <numFmt numFmtId="197" formatCode="[=-186.35]&quot;-&quot;;General"/>
    <numFmt numFmtId="198" formatCode="[=403.39]&quot;-&quot;;General"/>
    <numFmt numFmtId="199" formatCode="[=-1250.88]&quot;(1)&quot;;General"/>
    <numFmt numFmtId="200" formatCode="[=327.87]&quot;-&quot;;General"/>
    <numFmt numFmtId="201" formatCode="[=317.77]&quot;-&quot;;General"/>
    <numFmt numFmtId="202" formatCode="[=-10773684877.62]&quot;(10 773 685)&quot;;General"/>
    <numFmt numFmtId="203" formatCode="[=-8478655849.88]&quot;(8 478 656)&quot;;General"/>
    <numFmt numFmtId="204" formatCode="[=-15035.95]&quot;(15)&quot;;General"/>
    <numFmt numFmtId="205" formatCode="[=-19252355763.45]&quot;(19 252 356)&quot;;General"/>
    <numFmt numFmtId="206" formatCode="[=-5162621900.04]&quot;(5 162 622)&quot;;General"/>
    <numFmt numFmtId="207" formatCode="[=-2751586512.87]&quot;(2 751 587)&quot;;General"/>
    <numFmt numFmtId="208" formatCode="[=-15037.44]&quot;(15)&quot;;General"/>
    <numFmt numFmtId="209" formatCode="[=-7914223450.35]&quot;(7 914 223)&quot;;General"/>
    <numFmt numFmtId="210" formatCode="[=10.1]&quot;-&quot;;General"/>
    <numFmt numFmtId="211" formatCode="[=-97391.1]&quot;(97)&quot;;General"/>
    <numFmt numFmtId="212" formatCode="[=-75334.12]&quot;(75)&quot;;General"/>
    <numFmt numFmtId="213" formatCode="[=-584.1]&quot;(1)&quot;;General"/>
    <numFmt numFmtId="214" formatCode="[=-75918.22]&quot;(76)&quot;;General"/>
    <numFmt numFmtId="215" formatCode="[=46.85]&quot;-&quot;;General"/>
    <numFmt numFmtId="216" formatCode="[=-53217104.47]&quot;(53 217)&quot;;General"/>
    <numFmt numFmtId="217" formatCode="[=-72061077.89]&quot;(72 061)&quot;;General"/>
    <numFmt numFmtId="218" formatCode="[=-76017063.88]&quot;(76 017)&quot;;General"/>
    <numFmt numFmtId="219" formatCode="[=204.79]&quot;-&quot;;General"/>
    <numFmt numFmtId="220" formatCode="[=-7832.65]&quot;(8)&quot;;General"/>
    <numFmt numFmtId="221" formatCode="[=-681908.58]&quot;(682)&quot;;General"/>
    <numFmt numFmtId="222" formatCode="[=-2274491.12]&quot;(2 274)&quot;;General"/>
    <numFmt numFmtId="223" formatCode="[=-42405.05]&quot;(42)&quot;;General"/>
    <numFmt numFmtId="224" formatCode="[=-98583.77]&quot;(99)&quot;;General"/>
    <numFmt numFmtId="225" formatCode="[=-2100311.67]&quot;(2 100)&quot;;General"/>
    <numFmt numFmtId="226" formatCode="[=-48470.26]&quot;(48)&quot;;General"/>
    <numFmt numFmtId="227" formatCode="[=-2661.55]&quot;(3)&quot;;General"/>
    <numFmt numFmtId="228" formatCode="[=-51131.81]&quot;(51)&quot;;General"/>
    <numFmt numFmtId="229" formatCode="[=-98583.75]&quot;(99)&quot;;General"/>
    <numFmt numFmtId="230" formatCode="[=-2247365.68]&quot;(2 247)&quot;;General"/>
    <numFmt numFmtId="231" formatCode="[=-2250027.23]&quot;(2 250)&quot;;General"/>
    <numFmt numFmtId="232" formatCode="[=-244400]&quot;(244)&quot;;General"/>
    <numFmt numFmtId="233" formatCode="[=-3956715.84]&quot;(3 957)&quot;;General"/>
    <numFmt numFmtId="234" formatCode="[=-4201115.84]&quot;(4 201)&quot;;General"/>
    <numFmt numFmtId="235" formatCode="[=-847867.68]&quot;(848)&quot;;General"/>
    <numFmt numFmtId="236" formatCode="[=-4804583.52]&quot;(4 805)&quot;;General"/>
    <numFmt numFmtId="237" formatCode="[=-5048983.52]&quot;(5 049)&quot;;General"/>
    <numFmt numFmtId="238" formatCode="[=-109664.74]&quot;(110)&quot;;General"/>
    <numFmt numFmtId="239" formatCode="[=-1140359.32]&quot;(1 140)&quot;;General"/>
    <numFmt numFmtId="240" formatCode="[=-1250024.06]&quot;(1 250)&quot;;General"/>
    <numFmt numFmtId="241" formatCode="[=-6755.52]&quot;(7)&quot;;General"/>
    <numFmt numFmtId="242" formatCode="[=-1073035.32]&quot;(1 073)&quot;;General"/>
    <numFmt numFmtId="243" formatCode="[=-1079790.84]&quot;(1 080)&quot;;General"/>
    <numFmt numFmtId="244" formatCode="[=-116420.26]&quot;(116)&quot;;General"/>
    <numFmt numFmtId="245" formatCode="[=-2213394.64]&quot;(2 213)&quot;;General"/>
    <numFmt numFmtId="246" formatCode="[=-2329814.9]&quot;(2 330)&quot;;General"/>
    <numFmt numFmtId="247" formatCode="[=150]&quot;-&quot;;General"/>
    <numFmt numFmtId="248" formatCode="[=281.92]&quot;-&quot;;General"/>
    <numFmt numFmtId="249" formatCode="[=304.21]&quot;-&quot;;General"/>
  </numFmts>
  <fonts count="18" x14ac:knownFonts="1">
    <font>
      <sz val="8"/>
      <name val="Arial"/>
    </font>
    <font>
      <b/>
      <sz val="11"/>
      <name val="Arial"/>
    </font>
    <font>
      <sz val="9"/>
      <name val="Arial"/>
    </font>
    <font>
      <sz val="8"/>
      <name val="Arial"/>
    </font>
    <font>
      <sz val="10"/>
      <color rgb="FF000000"/>
      <name val="Times New Roman"/>
    </font>
    <font>
      <b/>
      <sz val="10"/>
      <color rgb="FF000000"/>
      <name val="Times New Roman"/>
    </font>
    <font>
      <i/>
      <u/>
      <sz val="10"/>
      <color rgb="FF000000"/>
      <name val="Times New Roman"/>
    </font>
    <font>
      <sz val="8"/>
      <color rgb="FF000000"/>
      <name val="Times New Roman"/>
    </font>
    <font>
      <sz val="9"/>
      <color rgb="FF000000"/>
      <name val="Times New Roman"/>
    </font>
    <font>
      <u/>
      <sz val="10"/>
      <color rgb="FF000000"/>
      <name val="Times New Roman"/>
    </font>
    <font>
      <sz val="8"/>
      <name val="Times New Roman"/>
    </font>
    <font>
      <sz val="8"/>
      <color rgb="FF000000"/>
      <name val="Arial"/>
    </font>
    <font>
      <sz val="10"/>
      <name val="Times New Roman"/>
    </font>
    <font>
      <b/>
      <sz val="10"/>
      <name val="Times New Roman"/>
    </font>
    <font>
      <sz val="9"/>
      <name val="Times New Roman"/>
    </font>
    <font>
      <sz val="8"/>
      <color rgb="FF000000"/>
      <name val="Arial"/>
      <family val="2"/>
    </font>
    <font>
      <b/>
      <sz val="8"/>
      <name val="Arial"/>
    </font>
    <font>
      <u/>
      <sz val="8"/>
      <color theme="10"/>
      <name val="Arial"/>
    </font>
  </fonts>
  <fills count="4">
    <fill>
      <patternFill patternType="none"/>
    </fill>
    <fill>
      <patternFill patternType="gray125"/>
    </fill>
    <fill>
      <patternFill patternType="solid">
        <fgColor rgb="FFFFFFFF"/>
        <bgColor auto="1"/>
      </patternFill>
    </fill>
    <fill>
      <patternFill patternType="solid">
        <fgColor rgb="FFFFFFE0"/>
        <bgColor auto="1"/>
      </patternFill>
    </fill>
  </fills>
  <borders count="17">
    <border>
      <left/>
      <right/>
      <top/>
      <bottom/>
      <diagonal/>
    </border>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s>
  <cellStyleXfs count="2">
    <xf numFmtId="0" fontId="0" fillId="0" borderId="0"/>
    <xf numFmtId="0" fontId="17" fillId="0" borderId="0" applyNumberFormat="0" applyFill="0" applyBorder="0" applyAlignment="0" applyProtection="0"/>
  </cellStyleXfs>
  <cellXfs count="244">
    <xf numFmtId="0" fontId="0" fillId="0" borderId="0" xfId="0"/>
    <xf numFmtId="0" fontId="0" fillId="0" borderId="0" xfId="0" applyAlignment="1">
      <alignment horizontal="left"/>
    </xf>
    <xf numFmtId="0" fontId="1" fillId="0" borderId="0" xfId="0" applyFont="1" applyAlignment="1">
      <alignment horizontal="left" indent="2"/>
    </xf>
    <xf numFmtId="1" fontId="2" fillId="0" borderId="0" xfId="0" applyNumberFormat="1" applyFont="1" applyAlignment="1">
      <alignment horizontal="right"/>
    </xf>
    <xf numFmtId="0" fontId="3" fillId="0" borderId="0" xfId="0" applyFont="1" applyAlignment="1">
      <alignment horizontal="left"/>
    </xf>
    <xf numFmtId="0" fontId="4" fillId="0" borderId="1" xfId="0" applyFont="1" applyBorder="1" applyAlignment="1">
      <alignment horizontal="left"/>
    </xf>
    <xf numFmtId="0" fontId="4" fillId="0" borderId="0" xfId="0" applyFont="1" applyAlignment="1">
      <alignment horizontal="left"/>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left" vertical="center" wrapText="1"/>
    </xf>
    <xf numFmtId="0" fontId="4" fillId="0" borderId="6" xfId="0" applyFont="1" applyBorder="1" applyAlignment="1">
      <alignment horizontal="left" vertical="center"/>
    </xf>
    <xf numFmtId="0" fontId="7" fillId="0" borderId="1" xfId="0" applyFont="1" applyBorder="1" applyAlignment="1">
      <alignment horizontal="left"/>
    </xf>
    <xf numFmtId="0" fontId="7" fillId="0" borderId="1" xfId="0" applyFont="1" applyBorder="1" applyAlignment="1">
      <alignment horizontal="center" vertical="center"/>
    </xf>
    <xf numFmtId="0" fontId="4" fillId="0" borderId="1" xfId="0" applyFont="1" applyBorder="1" applyAlignment="1">
      <alignment horizontal="left" vertical="center"/>
    </xf>
    <xf numFmtId="0" fontId="8" fillId="0" borderId="1" xfId="0" applyFont="1" applyBorder="1" applyAlignment="1">
      <alignment horizontal="left"/>
    </xf>
    <xf numFmtId="0" fontId="8" fillId="0" borderId="5" xfId="0" applyFont="1" applyBorder="1" applyAlignment="1">
      <alignment horizontal="center" vertical="center"/>
    </xf>
    <xf numFmtId="0" fontId="5" fillId="0" borderId="1" xfId="0" applyFont="1" applyBorder="1" applyAlignment="1">
      <alignment horizontal="left"/>
    </xf>
    <xf numFmtId="0" fontId="4" fillId="0" borderId="5" xfId="0" applyFont="1" applyBorder="1" applyAlignment="1">
      <alignment horizontal="center" vertical="center"/>
    </xf>
    <xf numFmtId="0" fontId="4" fillId="0" borderId="5" xfId="0" applyFont="1" applyBorder="1" applyAlignment="1">
      <alignment horizontal="left" vertical="center" wrapText="1"/>
    </xf>
    <xf numFmtId="164" fontId="4" fillId="0" borderId="5"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0" fontId="4" fillId="0" borderId="5" xfId="0" applyFont="1" applyBorder="1" applyAlignment="1">
      <alignment horizontal="left" vertical="center" wrapText="1" indent="1"/>
    </xf>
    <xf numFmtId="0" fontId="9" fillId="0" borderId="1" xfId="0" applyFont="1" applyBorder="1" applyAlignment="1">
      <alignment horizontal="center" vertical="center" wrapText="1"/>
    </xf>
    <xf numFmtId="0" fontId="4" fillId="0" borderId="8" xfId="0" applyFont="1" applyBorder="1" applyAlignment="1">
      <alignment horizontal="left" vertical="center"/>
    </xf>
    <xf numFmtId="0" fontId="4" fillId="0" borderId="1" xfId="0" applyFont="1" applyBorder="1" applyAlignment="1">
      <alignment horizontal="center" vertical="center"/>
    </xf>
    <xf numFmtId="0" fontId="10" fillId="0" borderId="0" xfId="0" applyFont="1" applyAlignment="1">
      <alignment horizontal="left"/>
    </xf>
    <xf numFmtId="0" fontId="4" fillId="0" borderId="6" xfId="0" applyFont="1" applyBorder="1" applyAlignment="1">
      <alignment horizontal="center" vertical="center"/>
    </xf>
    <xf numFmtId="0" fontId="4" fillId="0" borderId="9" xfId="0" applyFont="1" applyBorder="1" applyAlignment="1">
      <alignment horizontal="centerContinuous" vertical="center" wrapText="1"/>
    </xf>
    <xf numFmtId="0" fontId="4" fillId="0" borderId="10" xfId="0" applyFont="1" applyBorder="1" applyAlignment="1">
      <alignment horizontal="centerContinuous" vertical="center" wrapText="1"/>
    </xf>
    <xf numFmtId="0" fontId="4" fillId="0" borderId="11" xfId="0" applyFont="1" applyBorder="1" applyAlignment="1">
      <alignment horizontal="centerContinuous" vertical="center" wrapText="1"/>
    </xf>
    <xf numFmtId="166" fontId="4" fillId="0" borderId="5" xfId="0" applyNumberFormat="1" applyFont="1" applyBorder="1" applyAlignment="1">
      <alignment horizontal="right" vertical="center" wrapText="1"/>
    </xf>
    <xf numFmtId="0" fontId="4" fillId="0" borderId="5" xfId="0" applyFont="1" applyBorder="1" applyAlignment="1">
      <alignment horizontal="left" vertical="center" wrapText="1" indent="2"/>
    </xf>
    <xf numFmtId="167" fontId="4" fillId="0" borderId="5" xfId="0" applyNumberFormat="1" applyFont="1" applyBorder="1" applyAlignment="1">
      <alignment horizontal="right" vertical="center" wrapText="1"/>
    </xf>
    <xf numFmtId="168" fontId="4" fillId="0" borderId="5" xfId="0" applyNumberFormat="1" applyFont="1" applyBorder="1" applyAlignment="1">
      <alignment horizontal="right" vertical="center" wrapText="1"/>
    </xf>
    <xf numFmtId="169" fontId="4" fillId="0" borderId="5" xfId="0" applyNumberFormat="1" applyFont="1" applyBorder="1" applyAlignment="1">
      <alignment horizontal="right" vertical="center" wrapText="1"/>
    </xf>
    <xf numFmtId="170" fontId="4" fillId="0" borderId="5" xfId="0" applyNumberFormat="1" applyFont="1" applyBorder="1" applyAlignment="1">
      <alignment horizontal="right" vertical="center" wrapText="1"/>
    </xf>
    <xf numFmtId="171" fontId="4" fillId="0" borderId="5" xfId="0" applyNumberFormat="1" applyFont="1" applyBorder="1" applyAlignment="1">
      <alignment horizontal="right" vertical="center" wrapText="1"/>
    </xf>
    <xf numFmtId="172" fontId="4" fillId="0" borderId="5" xfId="0" applyNumberFormat="1" applyFont="1" applyBorder="1" applyAlignment="1">
      <alignment horizontal="right" vertical="center" wrapText="1"/>
    </xf>
    <xf numFmtId="173" fontId="4" fillId="0" borderId="5" xfId="0" applyNumberFormat="1" applyFont="1" applyBorder="1" applyAlignment="1">
      <alignment horizontal="right" vertical="center" wrapText="1"/>
    </xf>
    <xf numFmtId="174" fontId="4" fillId="0" borderId="5" xfId="0" applyNumberFormat="1" applyFont="1" applyBorder="1" applyAlignment="1">
      <alignment horizontal="right" vertical="center" wrapText="1"/>
    </xf>
    <xf numFmtId="175" fontId="4" fillId="0" borderId="5" xfId="0" applyNumberFormat="1" applyFont="1" applyBorder="1" applyAlignment="1">
      <alignment horizontal="right" vertical="center" wrapText="1"/>
    </xf>
    <xf numFmtId="176" fontId="4" fillId="0" borderId="5" xfId="0" applyNumberFormat="1" applyFont="1" applyBorder="1" applyAlignment="1">
      <alignment horizontal="right" vertical="center" wrapText="1"/>
    </xf>
    <xf numFmtId="177" fontId="4" fillId="0" borderId="5" xfId="0" applyNumberFormat="1" applyFont="1" applyBorder="1" applyAlignment="1">
      <alignment horizontal="right" vertical="center" wrapText="1"/>
    </xf>
    <xf numFmtId="178" fontId="4" fillId="0" borderId="5" xfId="0" applyNumberFormat="1" applyFont="1" applyBorder="1" applyAlignment="1">
      <alignment horizontal="right" vertical="center" wrapText="1"/>
    </xf>
    <xf numFmtId="179" fontId="4" fillId="0" borderId="5" xfId="0" applyNumberFormat="1" applyFont="1" applyBorder="1" applyAlignment="1">
      <alignment horizontal="right" vertical="center" wrapText="1"/>
    </xf>
    <xf numFmtId="0" fontId="4" fillId="0" borderId="1" xfId="0" applyFont="1" applyBorder="1" applyAlignment="1">
      <alignment horizontal="center"/>
    </xf>
    <xf numFmtId="0" fontId="4" fillId="0" borderId="5" xfId="0" applyFont="1" applyBorder="1" applyAlignment="1">
      <alignment horizontal="left" textRotation="90" wrapText="1"/>
    </xf>
    <xf numFmtId="180" fontId="4" fillId="0" borderId="5" xfId="0" applyNumberFormat="1" applyFont="1" applyBorder="1" applyAlignment="1">
      <alignment horizontal="right" vertical="center" wrapText="1"/>
    </xf>
    <xf numFmtId="0" fontId="4" fillId="0" borderId="6" xfId="0" applyFont="1" applyBorder="1" applyAlignment="1">
      <alignment horizontal="center"/>
    </xf>
    <xf numFmtId="0" fontId="11" fillId="0" borderId="0" xfId="0" applyFont="1" applyAlignment="1">
      <alignment horizontal="centerContinuous"/>
    </xf>
    <xf numFmtId="0" fontId="9" fillId="0" borderId="0" xfId="0" applyFont="1" applyAlignment="1">
      <alignment horizontal="centerContinuous" vertical="center" wrapText="1"/>
    </xf>
    <xf numFmtId="0" fontId="9" fillId="0" borderId="1" xfId="0" applyFont="1" applyBorder="1" applyAlignment="1">
      <alignment horizontal="centerContinuous" vertical="center" wrapText="1"/>
    </xf>
    <xf numFmtId="0" fontId="7" fillId="0" borderId="0" xfId="0" applyFont="1" applyAlignment="1">
      <alignment horizontal="centerContinuous"/>
    </xf>
    <xf numFmtId="0" fontId="7" fillId="0" borderId="0" xfId="0" applyFont="1" applyAlignment="1">
      <alignment horizontal="centerContinuous" vertical="center"/>
    </xf>
    <xf numFmtId="0" fontId="7" fillId="0" borderId="1" xfId="0" applyFont="1" applyBorder="1" applyAlignment="1">
      <alignment horizontal="centerContinuous" vertical="center"/>
    </xf>
    <xf numFmtId="0" fontId="10" fillId="0" borderId="0" xfId="0" applyFont="1" applyAlignment="1">
      <alignment horizontal="left" wrapText="1"/>
    </xf>
    <xf numFmtId="0" fontId="7" fillId="0" borderId="0" xfId="0" applyFont="1" applyAlignment="1">
      <alignment horizontal="center" wrapText="1"/>
    </xf>
    <xf numFmtId="181" fontId="4" fillId="0" borderId="5" xfId="0" applyNumberFormat="1" applyFont="1" applyBorder="1" applyAlignment="1">
      <alignment horizontal="right" vertical="center" wrapText="1"/>
    </xf>
    <xf numFmtId="182" fontId="4" fillId="0" borderId="5" xfId="0" applyNumberFormat="1" applyFont="1" applyBorder="1" applyAlignment="1">
      <alignment horizontal="right" vertical="center" wrapText="1"/>
    </xf>
    <xf numFmtId="183" fontId="4" fillId="0" borderId="5" xfId="0" applyNumberFormat="1" applyFont="1" applyBorder="1" applyAlignment="1">
      <alignment horizontal="right" vertical="center" wrapText="1"/>
    </xf>
    <xf numFmtId="184" fontId="4" fillId="0" borderId="5" xfId="0" applyNumberFormat="1" applyFont="1" applyBorder="1" applyAlignment="1">
      <alignment horizontal="right" vertical="center" wrapText="1"/>
    </xf>
    <xf numFmtId="185" fontId="4" fillId="0" borderId="5" xfId="0" applyNumberFormat="1" applyFont="1" applyBorder="1" applyAlignment="1">
      <alignment horizontal="right" vertical="center" wrapText="1"/>
    </xf>
    <xf numFmtId="186" fontId="4" fillId="0" borderId="5" xfId="0" applyNumberFormat="1" applyFont="1" applyBorder="1" applyAlignment="1">
      <alignment horizontal="right" vertical="center" wrapText="1"/>
    </xf>
    <xf numFmtId="187" fontId="4" fillId="0" borderId="5" xfId="0" applyNumberFormat="1" applyFont="1" applyBorder="1" applyAlignment="1">
      <alignment horizontal="right" vertical="center" wrapText="1"/>
    </xf>
    <xf numFmtId="188" fontId="4" fillId="0" borderId="5" xfId="0" applyNumberFormat="1" applyFont="1" applyBorder="1" applyAlignment="1">
      <alignment horizontal="right" vertical="center" wrapText="1"/>
    </xf>
    <xf numFmtId="189" fontId="4" fillId="0" borderId="5" xfId="0" applyNumberFormat="1" applyFont="1" applyBorder="1" applyAlignment="1">
      <alignment horizontal="right" vertical="center" wrapText="1"/>
    </xf>
    <xf numFmtId="190" fontId="4" fillId="0" borderId="5" xfId="0" applyNumberFormat="1" applyFont="1" applyBorder="1" applyAlignment="1">
      <alignment horizontal="right" vertical="center" wrapText="1"/>
    </xf>
    <xf numFmtId="191" fontId="4" fillId="0" borderId="5" xfId="0" applyNumberFormat="1" applyFont="1" applyBorder="1" applyAlignment="1">
      <alignment horizontal="right" vertical="center" wrapText="1"/>
    </xf>
    <xf numFmtId="192" fontId="4" fillId="0" borderId="5" xfId="0" applyNumberFormat="1" applyFont="1" applyBorder="1" applyAlignment="1">
      <alignment horizontal="right" vertical="center" wrapText="1"/>
    </xf>
    <xf numFmtId="193" fontId="4" fillId="0" borderId="5" xfId="0" applyNumberFormat="1" applyFont="1" applyBorder="1" applyAlignment="1">
      <alignment horizontal="right" vertical="center" wrapText="1"/>
    </xf>
    <xf numFmtId="0" fontId="10" fillId="0" borderId="14" xfId="0" applyFont="1" applyBorder="1" applyAlignment="1">
      <alignment horizontal="left"/>
    </xf>
    <xf numFmtId="0" fontId="9" fillId="0" borderId="1" xfId="0" applyFont="1" applyBorder="1" applyAlignment="1">
      <alignment horizontal="center" vertical="center" wrapText="1" indent="1"/>
    </xf>
    <xf numFmtId="0" fontId="9" fillId="0" borderId="8" xfId="0" applyFont="1" applyBorder="1" applyAlignment="1">
      <alignment horizontal="center" vertical="center"/>
    </xf>
    <xf numFmtId="0" fontId="10" fillId="0" borderId="14" xfId="0" applyFont="1" applyBorder="1" applyAlignment="1">
      <alignment horizontal="center" vertical="top"/>
    </xf>
    <xf numFmtId="0" fontId="7" fillId="0" borderId="1" xfId="0" applyFont="1" applyBorder="1" applyAlignment="1">
      <alignment horizontal="center" vertical="top" wrapText="1" indent="1"/>
    </xf>
    <xf numFmtId="0" fontId="7" fillId="0" borderId="1" xfId="0" applyFont="1" applyBorder="1" applyAlignment="1">
      <alignment horizontal="center" vertical="top"/>
    </xf>
    <xf numFmtId="0" fontId="4" fillId="0" borderId="1" xfId="0" applyFont="1" applyBorder="1" applyAlignment="1">
      <alignment horizontal="center" vertical="center" wrapText="1" indent="1"/>
    </xf>
    <xf numFmtId="0" fontId="12" fillId="0" borderId="0" xfId="0" applyFont="1" applyAlignment="1">
      <alignment horizontal="left"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horizontal="center" vertical="top" wrapText="1"/>
    </xf>
    <xf numFmtId="0" fontId="12" fillId="0" borderId="5" xfId="0" applyFont="1" applyBorder="1" applyAlignment="1">
      <alignment horizontal="left" vertical="top" wrapText="1"/>
    </xf>
    <xf numFmtId="0" fontId="4" fillId="0" borderId="5" xfId="0" applyFont="1" applyBorder="1" applyAlignment="1">
      <alignment horizontal="left" vertical="top"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13"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wrapText="1"/>
    </xf>
    <xf numFmtId="0" fontId="12" fillId="0" borderId="4" xfId="0" applyFont="1" applyBorder="1" applyAlignment="1">
      <alignment horizont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top" wrapText="1"/>
    </xf>
    <xf numFmtId="0" fontId="14" fillId="0" borderId="5" xfId="0" applyFont="1" applyBorder="1" applyAlignment="1">
      <alignment horizontal="center" vertical="center" wrapText="1"/>
    </xf>
    <xf numFmtId="164" fontId="12" fillId="0" borderId="5" xfId="0" applyNumberFormat="1" applyFont="1" applyBorder="1" applyAlignment="1">
      <alignment horizontal="right" vertical="center" wrapText="1"/>
    </xf>
    <xf numFmtId="180" fontId="12" fillId="0" borderId="5" xfId="0" applyNumberFormat="1" applyFont="1" applyBorder="1" applyAlignment="1">
      <alignment horizontal="right" vertical="center" wrapText="1"/>
    </xf>
    <xf numFmtId="0" fontId="13" fillId="0" borderId="0" xfId="0" applyFont="1" applyAlignment="1">
      <alignment horizontal="left" vertical="center"/>
    </xf>
    <xf numFmtId="0" fontId="12" fillId="0" borderId="0" xfId="0" applyFont="1" applyAlignment="1">
      <alignment horizontal="left" vertical="center"/>
    </xf>
    <xf numFmtId="0" fontId="12" fillId="0" borderId="5" xfId="0" applyFont="1" applyBorder="1" applyAlignment="1">
      <alignment horizontal="left" vertical="center" wrapText="1" indent="1"/>
    </xf>
    <xf numFmtId="165" fontId="12" fillId="0" borderId="5" xfId="0" applyNumberFormat="1" applyFont="1" applyBorder="1" applyAlignment="1">
      <alignment horizontal="right" vertical="center" wrapText="1"/>
    </xf>
    <xf numFmtId="194" fontId="12" fillId="0" borderId="5" xfId="0" applyNumberFormat="1" applyFont="1" applyBorder="1" applyAlignment="1">
      <alignment horizontal="right" vertical="center" wrapText="1"/>
    </xf>
    <xf numFmtId="195" fontId="12" fillId="0" borderId="5" xfId="0" applyNumberFormat="1" applyFont="1" applyBorder="1" applyAlignment="1">
      <alignment horizontal="right" vertical="center" wrapText="1"/>
    </xf>
    <xf numFmtId="0" fontId="15" fillId="0" borderId="0" xfId="0" applyFont="1" applyAlignment="1">
      <alignment horizontal="left" wrapText="1"/>
    </xf>
    <xf numFmtId="0" fontId="4" fillId="0" borderId="1" xfId="0" applyFont="1" applyBorder="1" applyAlignment="1">
      <alignment horizontal="right" wrapText="1"/>
    </xf>
    <xf numFmtId="196" fontId="4" fillId="0" borderId="5" xfId="0" applyNumberFormat="1" applyFont="1" applyBorder="1" applyAlignment="1">
      <alignment horizontal="right" vertical="center" wrapText="1"/>
    </xf>
    <xf numFmtId="197" fontId="4" fillId="0" borderId="5" xfId="0" applyNumberFormat="1" applyFont="1" applyBorder="1" applyAlignment="1">
      <alignment horizontal="right" vertical="center" wrapText="1"/>
    </xf>
    <xf numFmtId="198" fontId="4" fillId="0" borderId="5" xfId="0" applyNumberFormat="1" applyFont="1" applyBorder="1" applyAlignment="1">
      <alignment horizontal="right" vertical="center" wrapText="1"/>
    </xf>
    <xf numFmtId="199" fontId="4" fillId="0" borderId="5" xfId="0" applyNumberFormat="1" applyFont="1" applyBorder="1" applyAlignment="1">
      <alignment horizontal="right" vertical="center" wrapText="1"/>
    </xf>
    <xf numFmtId="0" fontId="4" fillId="0" borderId="1" xfId="0" applyFont="1" applyBorder="1" applyAlignment="1">
      <alignment horizontal="right" vertical="center" wrapText="1"/>
    </xf>
    <xf numFmtId="0" fontId="4" fillId="2" borderId="1"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center" wrapText="1" indent="1"/>
    </xf>
    <xf numFmtId="0" fontId="5" fillId="2" borderId="0" xfId="0" applyFont="1" applyFill="1" applyAlignment="1">
      <alignment horizontal="centerContinuous" vertical="center" wrapText="1"/>
    </xf>
    <xf numFmtId="0" fontId="5" fillId="2" borderId="0" xfId="0" applyFont="1" applyFill="1" applyAlignment="1">
      <alignment horizontal="center" vertical="center" wrapText="1"/>
    </xf>
    <xf numFmtId="0" fontId="16" fillId="0" borderId="0" xfId="0" applyFont="1" applyAlignment="1">
      <alignment horizontal="left"/>
    </xf>
    <xf numFmtId="0" fontId="4" fillId="2"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top" wrapText="1"/>
    </xf>
    <xf numFmtId="200" fontId="12" fillId="0" borderId="5" xfId="0" applyNumberFormat="1" applyFont="1" applyBorder="1" applyAlignment="1">
      <alignment horizontal="right" vertical="center" wrapText="1"/>
    </xf>
    <xf numFmtId="201" fontId="12" fillId="0" borderId="5" xfId="0" applyNumberFormat="1" applyFont="1" applyBorder="1" applyAlignment="1">
      <alignment horizontal="right" vertical="center" wrapText="1"/>
    </xf>
    <xf numFmtId="0" fontId="4" fillId="2" borderId="1" xfId="0" applyFont="1" applyFill="1" applyBorder="1" applyAlignment="1">
      <alignment horizontal="right" vertical="center" wrapText="1"/>
    </xf>
    <xf numFmtId="0" fontId="4" fillId="2" borderId="5" xfId="0" applyFont="1" applyFill="1" applyBorder="1" applyAlignment="1">
      <alignment horizontal="center" vertical="center" textRotation="90" wrapText="1"/>
    </xf>
    <xf numFmtId="202" fontId="12" fillId="0" borderId="5" xfId="0" applyNumberFormat="1" applyFont="1" applyBorder="1" applyAlignment="1">
      <alignment horizontal="right" vertical="center" wrapText="1"/>
    </xf>
    <xf numFmtId="203" fontId="12" fillId="0" borderId="5" xfId="0" applyNumberFormat="1" applyFont="1" applyBorder="1" applyAlignment="1">
      <alignment horizontal="right" vertical="center" wrapText="1"/>
    </xf>
    <xf numFmtId="204" fontId="12" fillId="0" borderId="5" xfId="0" applyNumberFormat="1" applyFont="1" applyBorder="1" applyAlignment="1">
      <alignment horizontal="right" vertical="center" wrapText="1"/>
    </xf>
    <xf numFmtId="205" fontId="12" fillId="0" borderId="5" xfId="0" applyNumberFormat="1" applyFont="1" applyBorder="1" applyAlignment="1">
      <alignment horizontal="right" vertical="center" wrapText="1"/>
    </xf>
    <xf numFmtId="206" fontId="12" fillId="0" borderId="5" xfId="0" applyNumberFormat="1" applyFont="1" applyBorder="1" applyAlignment="1">
      <alignment horizontal="right" vertical="center" wrapText="1"/>
    </xf>
    <xf numFmtId="207" fontId="12" fillId="0" borderId="5" xfId="0" applyNumberFormat="1" applyFont="1" applyBorder="1" applyAlignment="1">
      <alignment horizontal="right" vertical="center" wrapText="1"/>
    </xf>
    <xf numFmtId="208" fontId="12" fillId="0" borderId="5" xfId="0" applyNumberFormat="1" applyFont="1" applyBorder="1" applyAlignment="1">
      <alignment horizontal="right" vertical="center" wrapText="1"/>
    </xf>
    <xf numFmtId="209" fontId="12" fillId="0" borderId="5" xfId="0" applyNumberFormat="1" applyFont="1" applyBorder="1" applyAlignment="1">
      <alignment horizontal="right" vertical="center" wrapText="1"/>
    </xf>
    <xf numFmtId="0" fontId="0" fillId="0" borderId="0" xfId="0" applyAlignment="1">
      <alignment horizontal="left" wrapText="1"/>
    </xf>
    <xf numFmtId="0" fontId="4" fillId="2" borderId="16" xfId="0" applyFont="1" applyFill="1" applyBorder="1" applyAlignment="1">
      <alignment horizontal="center" vertical="center" wrapText="1"/>
    </xf>
    <xf numFmtId="0" fontId="4" fillId="2" borderId="16" xfId="0" applyFont="1" applyFill="1" applyBorder="1" applyAlignment="1">
      <alignment horizontal="center" vertical="center" textRotation="90" wrapText="1"/>
    </xf>
    <xf numFmtId="0" fontId="4" fillId="2" borderId="16" xfId="0" applyFont="1" applyFill="1" applyBorder="1" applyAlignment="1">
      <alignment horizontal="left" vertical="center" wrapText="1"/>
    </xf>
    <xf numFmtId="0" fontId="4" fillId="2" borderId="16" xfId="0" applyFont="1" applyFill="1" applyBorder="1" applyAlignment="1">
      <alignment horizontal="left" vertical="center" wrapText="1" indent="1"/>
    </xf>
    <xf numFmtId="210" fontId="12" fillId="0" borderId="5" xfId="0" applyNumberFormat="1" applyFont="1" applyBorder="1" applyAlignment="1">
      <alignment horizontal="right" vertical="center" wrapText="1"/>
    </xf>
    <xf numFmtId="211" fontId="12" fillId="0" borderId="5" xfId="0" applyNumberFormat="1" applyFont="1" applyBorder="1" applyAlignment="1">
      <alignment horizontal="right" vertical="center" wrapText="1"/>
    </xf>
    <xf numFmtId="212" fontId="12" fillId="0" borderId="5" xfId="0" applyNumberFormat="1" applyFont="1" applyBorder="1" applyAlignment="1">
      <alignment horizontal="right" vertical="center" wrapText="1"/>
    </xf>
    <xf numFmtId="213" fontId="12" fillId="0" borderId="5" xfId="0" applyNumberFormat="1" applyFont="1" applyBorder="1" applyAlignment="1">
      <alignment horizontal="right" vertical="center" wrapText="1"/>
    </xf>
    <xf numFmtId="214" fontId="12" fillId="0" borderId="5" xfId="0" applyNumberFormat="1" applyFont="1" applyBorder="1" applyAlignment="1">
      <alignment horizontal="right" vertical="center" wrapText="1"/>
    </xf>
    <xf numFmtId="215" fontId="12" fillId="0" borderId="5" xfId="0" applyNumberFormat="1" applyFont="1" applyBorder="1" applyAlignment="1">
      <alignment horizontal="right" vertical="center" wrapText="1"/>
    </xf>
    <xf numFmtId="0" fontId="13" fillId="0" borderId="0" xfId="0" applyFont="1" applyAlignment="1">
      <alignment horizontal="center" vertical="center"/>
    </xf>
    <xf numFmtId="0" fontId="12" fillId="0" borderId="0" xfId="0" applyFont="1" applyAlignment="1">
      <alignment horizontal="center" vertical="center"/>
    </xf>
    <xf numFmtId="216" fontId="12" fillId="0" borderId="5" xfId="0" applyNumberFormat="1" applyFont="1" applyBorder="1" applyAlignment="1">
      <alignment horizontal="right" vertical="center" wrapText="1"/>
    </xf>
    <xf numFmtId="0" fontId="13" fillId="0" borderId="0" xfId="0" applyFont="1" applyAlignment="1">
      <alignment horizontal="centerContinuous" vertical="center" wrapText="1"/>
    </xf>
    <xf numFmtId="0" fontId="12" fillId="0" borderId="0" xfId="0" applyFont="1" applyAlignment="1">
      <alignment horizontal="centerContinuous" vertical="center" wrapText="1"/>
    </xf>
    <xf numFmtId="0" fontId="0" fillId="0" borderId="0" xfId="0" applyAlignment="1">
      <alignment horizontal="left" vertical="center"/>
    </xf>
    <xf numFmtId="217" fontId="12" fillId="0" borderId="5" xfId="0" applyNumberFormat="1" applyFont="1" applyBorder="1" applyAlignment="1">
      <alignment horizontal="right" vertical="center" wrapText="1"/>
    </xf>
    <xf numFmtId="218" fontId="12" fillId="0" borderId="5" xfId="0" applyNumberFormat="1" applyFont="1" applyBorder="1" applyAlignment="1">
      <alignment horizontal="right" vertical="center" wrapText="1"/>
    </xf>
    <xf numFmtId="219" fontId="12" fillId="0" borderId="5" xfId="0" applyNumberFormat="1" applyFont="1" applyBorder="1" applyAlignment="1">
      <alignment horizontal="right" vertical="center" wrapText="1"/>
    </xf>
    <xf numFmtId="220" fontId="12" fillId="0" borderId="5" xfId="0" applyNumberFormat="1" applyFont="1" applyBorder="1" applyAlignment="1">
      <alignment horizontal="right" vertical="center" wrapText="1"/>
    </xf>
    <xf numFmtId="221" fontId="12" fillId="0" borderId="5" xfId="0" applyNumberFormat="1" applyFont="1" applyBorder="1" applyAlignment="1">
      <alignment horizontal="right" vertical="center" wrapText="1"/>
    </xf>
    <xf numFmtId="222" fontId="12" fillId="0" borderId="5" xfId="0" applyNumberFormat="1" applyFont="1" applyBorder="1" applyAlignment="1">
      <alignment horizontal="right" vertical="center" wrapText="1"/>
    </xf>
    <xf numFmtId="223" fontId="12" fillId="0" borderId="5" xfId="0" applyNumberFormat="1" applyFont="1" applyBorder="1" applyAlignment="1">
      <alignment horizontal="right" vertical="center" wrapText="1"/>
    </xf>
    <xf numFmtId="224" fontId="12" fillId="0" borderId="5" xfId="0" applyNumberFormat="1" applyFont="1" applyBorder="1" applyAlignment="1">
      <alignment horizontal="right" vertical="center" wrapText="1"/>
    </xf>
    <xf numFmtId="225" fontId="12" fillId="0" borderId="5" xfId="0" applyNumberFormat="1" applyFont="1" applyBorder="1" applyAlignment="1">
      <alignment horizontal="right" vertical="center" wrapText="1"/>
    </xf>
    <xf numFmtId="226" fontId="12" fillId="0" borderId="5" xfId="0" applyNumberFormat="1" applyFont="1" applyBorder="1" applyAlignment="1">
      <alignment horizontal="right" vertical="center" wrapText="1"/>
    </xf>
    <xf numFmtId="227" fontId="12" fillId="0" borderId="5" xfId="0" applyNumberFormat="1" applyFont="1" applyBorder="1" applyAlignment="1">
      <alignment horizontal="right" vertical="center" wrapText="1"/>
    </xf>
    <xf numFmtId="228" fontId="12" fillId="0" borderId="5" xfId="0" applyNumberFormat="1" applyFont="1" applyBorder="1" applyAlignment="1">
      <alignment horizontal="right" vertical="center" wrapText="1"/>
    </xf>
    <xf numFmtId="229" fontId="12" fillId="0" borderId="5" xfId="0" applyNumberFormat="1" applyFont="1" applyBorder="1" applyAlignment="1">
      <alignment horizontal="right" vertical="center" wrapText="1"/>
    </xf>
    <xf numFmtId="230" fontId="12" fillId="0" borderId="5" xfId="0" applyNumberFormat="1" applyFont="1" applyBorder="1" applyAlignment="1">
      <alignment horizontal="right" vertical="center" wrapText="1"/>
    </xf>
    <xf numFmtId="231" fontId="12" fillId="0" borderId="5" xfId="0" applyNumberFormat="1" applyFont="1" applyBorder="1" applyAlignment="1">
      <alignment horizontal="right" vertical="center" wrapText="1"/>
    </xf>
    <xf numFmtId="0" fontId="13" fillId="0" borderId="0" xfId="0" applyFont="1" applyAlignment="1">
      <alignment horizontal="left" vertical="center" wrapText="1"/>
    </xf>
    <xf numFmtId="0" fontId="12" fillId="0" borderId="9" xfId="0" applyFont="1" applyBorder="1" applyAlignment="1">
      <alignment horizontal="centerContinuous" vertical="center" wrapText="1"/>
    </xf>
    <xf numFmtId="0" fontId="12" fillId="0" borderId="10" xfId="0" applyFont="1" applyBorder="1" applyAlignment="1">
      <alignment horizontal="centerContinuous" vertical="center" wrapText="1"/>
    </xf>
    <xf numFmtId="0" fontId="14" fillId="0" borderId="10" xfId="0" applyFont="1" applyBorder="1" applyAlignment="1">
      <alignment horizontal="centerContinuous" vertical="center" wrapText="1"/>
    </xf>
    <xf numFmtId="0" fontId="12" fillId="0" borderId="16" xfId="0" applyFont="1" applyBorder="1" applyAlignment="1">
      <alignment horizontal="centerContinuous" vertical="center" wrapText="1"/>
    </xf>
    <xf numFmtId="232" fontId="12" fillId="0" borderId="5" xfId="0" applyNumberFormat="1" applyFont="1" applyBorder="1" applyAlignment="1">
      <alignment horizontal="right" vertical="center" wrapText="1"/>
    </xf>
    <xf numFmtId="233" fontId="12" fillId="0" borderId="5" xfId="0" applyNumberFormat="1" applyFont="1" applyBorder="1" applyAlignment="1">
      <alignment horizontal="right" vertical="center" wrapText="1"/>
    </xf>
    <xf numFmtId="234" fontId="12" fillId="0" borderId="5" xfId="0" applyNumberFormat="1" applyFont="1" applyBorder="1" applyAlignment="1">
      <alignment horizontal="right" vertical="center" wrapText="1"/>
    </xf>
    <xf numFmtId="235" fontId="12" fillId="0" borderId="5" xfId="0" applyNumberFormat="1" applyFont="1" applyBorder="1" applyAlignment="1">
      <alignment horizontal="right" vertical="center" wrapText="1"/>
    </xf>
    <xf numFmtId="236" fontId="12" fillId="0" borderId="5" xfId="0" applyNumberFormat="1" applyFont="1" applyBorder="1" applyAlignment="1">
      <alignment horizontal="right" vertical="center" wrapText="1"/>
    </xf>
    <xf numFmtId="237" fontId="12" fillId="0" borderId="5" xfId="0" applyNumberFormat="1" applyFont="1" applyBorder="1" applyAlignment="1">
      <alignment horizontal="right" vertical="center" wrapText="1"/>
    </xf>
    <xf numFmtId="238" fontId="12" fillId="0" borderId="5" xfId="0" applyNumberFormat="1" applyFont="1" applyBorder="1" applyAlignment="1">
      <alignment horizontal="right" vertical="center" wrapText="1"/>
    </xf>
    <xf numFmtId="239" fontId="12" fillId="0" borderId="5" xfId="0" applyNumberFormat="1" applyFont="1" applyBorder="1" applyAlignment="1">
      <alignment horizontal="right" vertical="center" wrapText="1"/>
    </xf>
    <xf numFmtId="240" fontId="12" fillId="0" borderId="5" xfId="0" applyNumberFormat="1" applyFont="1" applyBorder="1" applyAlignment="1">
      <alignment horizontal="right" vertical="center" wrapText="1"/>
    </xf>
    <xf numFmtId="241" fontId="12" fillId="0" borderId="5" xfId="0" applyNumberFormat="1" applyFont="1" applyBorder="1" applyAlignment="1">
      <alignment horizontal="right" vertical="center" wrapText="1"/>
    </xf>
    <xf numFmtId="242" fontId="12" fillId="0" borderId="5" xfId="0" applyNumberFormat="1" applyFont="1" applyBorder="1" applyAlignment="1">
      <alignment horizontal="right" vertical="center" wrapText="1"/>
    </xf>
    <xf numFmtId="243" fontId="12" fillId="0" borderId="5" xfId="0" applyNumberFormat="1" applyFont="1" applyBorder="1" applyAlignment="1">
      <alignment horizontal="right" vertical="center" wrapText="1"/>
    </xf>
    <xf numFmtId="244" fontId="12" fillId="0" borderId="5" xfId="0" applyNumberFormat="1" applyFont="1" applyBorder="1" applyAlignment="1">
      <alignment horizontal="right" vertical="center" wrapText="1"/>
    </xf>
    <xf numFmtId="245" fontId="12" fillId="0" borderId="5" xfId="0" applyNumberFormat="1" applyFont="1" applyBorder="1" applyAlignment="1">
      <alignment horizontal="right" vertical="center" wrapText="1"/>
    </xf>
    <xf numFmtId="246" fontId="12" fillId="0" borderId="5" xfId="0" applyNumberFormat="1" applyFont="1" applyBorder="1" applyAlignment="1">
      <alignment horizontal="right" vertical="center" wrapText="1"/>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justify" vertical="center" wrapText="1"/>
    </xf>
    <xf numFmtId="164" fontId="4" fillId="0" borderId="5" xfId="0" applyNumberFormat="1" applyFont="1" applyBorder="1" applyAlignment="1">
      <alignment horizontal="right" vertical="top" wrapText="1"/>
    </xf>
    <xf numFmtId="165" fontId="4" fillId="0" borderId="5" xfId="0" applyNumberFormat="1" applyFont="1" applyBorder="1" applyAlignment="1">
      <alignment horizontal="right" vertical="top" wrapText="1"/>
    </xf>
    <xf numFmtId="0" fontId="4" fillId="0" borderId="0" xfId="0" applyFont="1" applyAlignment="1">
      <alignment horizontal="right" vertical="center" wrapText="1"/>
    </xf>
    <xf numFmtId="167" fontId="12" fillId="0" borderId="5" xfId="0" applyNumberFormat="1" applyFont="1" applyBorder="1" applyAlignment="1">
      <alignment horizontal="right" vertical="center" wrapText="1"/>
    </xf>
    <xf numFmtId="0" fontId="13" fillId="0" borderId="9" xfId="0" applyFont="1" applyBorder="1" applyAlignment="1">
      <alignment horizontal="centerContinuous" vertical="center" wrapText="1" indent="2"/>
    </xf>
    <xf numFmtId="0" fontId="13" fillId="0" borderId="10" xfId="0" applyFont="1" applyBorder="1" applyAlignment="1">
      <alignment horizontal="centerContinuous" vertical="center" wrapText="1" indent="2"/>
    </xf>
    <xf numFmtId="0" fontId="13" fillId="0" borderId="16" xfId="0" applyFont="1" applyBorder="1" applyAlignment="1">
      <alignment horizontal="centerContinuous" vertical="center" wrapText="1"/>
    </xf>
    <xf numFmtId="247" fontId="12" fillId="0" borderId="5" xfId="0" applyNumberFormat="1" applyFont="1" applyBorder="1" applyAlignment="1">
      <alignment horizontal="right" vertical="center" wrapText="1"/>
    </xf>
    <xf numFmtId="248" fontId="12" fillId="0" borderId="5" xfId="0" applyNumberFormat="1" applyFont="1" applyBorder="1" applyAlignment="1">
      <alignment horizontal="right" vertical="center" wrapText="1"/>
    </xf>
    <xf numFmtId="249" fontId="12" fillId="0" borderId="5" xfId="0" applyNumberFormat="1" applyFont="1" applyBorder="1" applyAlignment="1">
      <alignment horizontal="right" vertical="center" wrapText="1"/>
    </xf>
    <xf numFmtId="0" fontId="4" fillId="0" borderId="4" xfId="0" applyFont="1" applyBorder="1" applyAlignment="1">
      <alignment horizontal="center" wrapText="1"/>
    </xf>
    <xf numFmtId="0" fontId="4" fillId="0" borderId="3" xfId="0" applyFont="1" applyBorder="1" applyAlignment="1">
      <alignment horizontal="center" vertical="top" wrapText="1"/>
    </xf>
    <xf numFmtId="0" fontId="17" fillId="0" borderId="0" xfId="1" applyAlignment="1">
      <alignment horizontal="left" wrapText="1"/>
    </xf>
    <xf numFmtId="0" fontId="4" fillId="0" borderId="7" xfId="0" applyFont="1" applyBorder="1" applyAlignment="1">
      <alignment horizont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1" xfId="0" applyFont="1" applyBorder="1" applyAlignment="1">
      <alignment horizontal="justify"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wrapText="1"/>
    </xf>
    <xf numFmtId="0" fontId="4" fillId="0" borderId="1" xfId="0" applyFont="1" applyBorder="1" applyAlignment="1">
      <alignment horizontal="left" vertical="center"/>
    </xf>
    <xf numFmtId="0" fontId="4" fillId="0" borderId="1" xfId="0" applyFont="1" applyBorder="1" applyAlignment="1">
      <alignment horizontal="left"/>
    </xf>
    <xf numFmtId="0" fontId="4" fillId="0" borderId="2" xfId="0"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justify" vertical="center"/>
    </xf>
    <xf numFmtId="0" fontId="8" fillId="0" borderId="1" xfId="0" applyFont="1" applyBorder="1" applyAlignment="1">
      <alignment horizontal="left"/>
    </xf>
    <xf numFmtId="0" fontId="4" fillId="0" borderId="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 xfId="0" applyFont="1" applyBorder="1" applyAlignment="1">
      <alignment horizontal="center" vertical="top" wrapText="1"/>
    </xf>
    <xf numFmtId="0" fontId="4" fillId="0" borderId="1" xfId="0" applyFont="1" applyBorder="1" applyAlignment="1">
      <alignment horizontal="center" wrapText="1"/>
    </xf>
    <xf numFmtId="0" fontId="4" fillId="0" borderId="1" xfId="0" applyFont="1" applyBorder="1" applyAlignment="1">
      <alignment horizontal="left" wrapText="1"/>
    </xf>
    <xf numFmtId="0" fontId="5" fillId="0" borderId="1" xfId="0"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right" wrapText="1"/>
    </xf>
    <xf numFmtId="0" fontId="12" fillId="0" borderId="5" xfId="0" applyFont="1" applyBorder="1" applyAlignment="1">
      <alignment horizontal="center" vertical="center" wrapText="1"/>
    </xf>
    <xf numFmtId="0" fontId="12" fillId="0" borderId="5" xfId="0" applyFont="1" applyBorder="1" applyAlignment="1">
      <alignment horizontal="center" vertical="top" wrapText="1"/>
    </xf>
    <xf numFmtId="0" fontId="12" fillId="0" borderId="0" xfId="0" applyFont="1" applyAlignment="1">
      <alignment horizontal="right" vertical="top" wrapText="1"/>
    </xf>
    <xf numFmtId="0" fontId="13"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0" fontId="5" fillId="0" borderId="1" xfId="0" applyFont="1" applyBorder="1" applyAlignment="1">
      <alignment horizontal="center" wrapText="1"/>
    </xf>
    <xf numFmtId="0" fontId="12" fillId="0" borderId="0" xfId="0" applyFont="1" applyAlignment="1">
      <alignment horizontal="justify" wrapText="1"/>
    </xf>
    <xf numFmtId="0" fontId="12" fillId="0" borderId="0" xfId="0" applyFont="1" applyAlignment="1">
      <alignment horizontal="center"/>
    </xf>
    <xf numFmtId="0" fontId="5" fillId="0" borderId="15"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0" xfId="0" applyFont="1" applyAlignment="1">
      <alignment horizontal="justify" vertical="center" wrapText="1"/>
    </xf>
    <xf numFmtId="0" fontId="5" fillId="0" borderId="0" xfId="0" applyFont="1" applyAlignment="1">
      <alignment horizontal="center" vertical="center" wrapText="1"/>
    </xf>
    <xf numFmtId="0" fontId="12" fillId="3" borderId="0" xfId="0" applyFont="1" applyFill="1" applyAlignment="1">
      <alignment horizontal="center"/>
    </xf>
    <xf numFmtId="0" fontId="12" fillId="0" borderId="5" xfId="0" applyFont="1" applyBorder="1" applyAlignment="1">
      <alignment horizontal="left" vertical="center" wrapText="1"/>
    </xf>
    <xf numFmtId="0" fontId="13" fillId="0" borderId="5" xfId="0" applyFont="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C40"/>
  <sheetViews>
    <sheetView topLeftCell="A26" workbookViewId="0">
      <selection activeCell="B37" sqref="B37"/>
    </sheetView>
  </sheetViews>
  <sheetFormatPr defaultColWidth="10.5" defaultRowHeight="11.45" customHeight="1" x14ac:dyDescent="0.2"/>
  <cols>
    <col min="1" max="1" width="6.1640625" style="1" customWidth="1"/>
    <col min="2" max="2" width="73.83203125" style="1" customWidth="1"/>
    <col min="3" max="3" width="8" style="1" customWidth="1"/>
  </cols>
  <sheetData>
    <row r="1" spans="2:3" ht="11.1" customHeight="1" x14ac:dyDescent="0.2"/>
    <row r="2" spans="2:3" ht="15" customHeight="1" x14ac:dyDescent="0.25">
      <c r="B2" s="2" t="s">
        <v>0</v>
      </c>
    </row>
    <row r="4" spans="2:3" s="1" customFormat="1" ht="24" customHeight="1" x14ac:dyDescent="0.2">
      <c r="B4" s="198" t="str">
        <f>HYPERLINK("#'0420002'!A1", "0420002  БУХГАЛТЕРСКИЙ БАЛАНС НЕКРЕДИТНОЙ ФИНАНСОВОЙ ОРГАНИЗАЦИИ")</f>
        <v>0420002  БУХГАЛТЕРСКИЙ БАЛАНС НЕКРЕДИТНОЙ ФИНАНСОВОЙ ОРГАНИЗАЦИИ</v>
      </c>
      <c r="C4" s="3">
        <v>1</v>
      </c>
    </row>
    <row r="5" spans="2:3" s="1" customFormat="1" ht="24" customHeight="1" x14ac:dyDescent="0.2">
      <c r="B5" s="198" t="str">
        <f>HYPERLINK("#'0420003'!A1", "0420003  ОТЧЕТ О ФИНАНСОВЫХ РЕЗУЛЬТАТАХ НЕКРЕДИТНОЙ ФИНАНСОВОЙ ОРГАНИЗАЦИИ")</f>
        <v>0420003  ОТЧЕТ О ФИНАНСОВЫХ РЕЗУЛЬТАТАХ НЕКРЕДИТНОЙ ФИНАНСОВОЙ ОРГАНИЗАЦИИ</v>
      </c>
      <c r="C5" s="3">
        <v>3</v>
      </c>
    </row>
    <row r="6" spans="2:3" s="1" customFormat="1" ht="24" customHeight="1" x14ac:dyDescent="0.2">
      <c r="B6" s="198" t="str">
        <f>HYPERLINK("#'0420004'!A1", "0420004  ОТЧЕТ ОБ ИЗМЕНЕНИЯХ СОБСТВЕННОГО КАПИТАЛА НЕКРЕДИТНОЙ ФИНАНСОВОЙ ОРГАНИЗАЦИИ")</f>
        <v>0420004  ОТЧЕТ ОБ ИЗМЕНЕНИЯХ СОБСТВЕННОГО КАПИТАЛА НЕКРЕДИТНОЙ ФИНАНСОВОЙ ОРГАНИЗАЦИИ</v>
      </c>
      <c r="C6" s="3">
        <v>4</v>
      </c>
    </row>
    <row r="7" spans="2:3" s="1" customFormat="1" ht="24" customHeight="1" x14ac:dyDescent="0.2">
      <c r="B7" s="198" t="str">
        <f>HYPERLINK("#'0420005'!A1", "0420005  ОТЧЕТ О ПОТОКАХ ДЕНЕЖНЫХ СРЕДСТВ НЕКРЕДИТНОЙ ФИНАНСОВОЙ ОРГАНИЗАЦИИ")</f>
        <v>0420005  ОТЧЕТ О ПОТОКАХ ДЕНЕЖНЫХ СРЕДСТВ НЕКРЕДИТНОЙ ФИНАНСОВОЙ ОРГАНИЗАЦИИ</v>
      </c>
      <c r="C7" s="3">
        <v>5</v>
      </c>
    </row>
    <row r="8" spans="2:3" s="1" customFormat="1" ht="24" customHeight="1" x14ac:dyDescent="0.2">
      <c r="B8" s="198" t="str">
        <f>HYPERLINK("#'Прим.  1.1'!A1", "Примечание  1.1  Основная деятельность некредитной финансовой организации")</f>
        <v>Примечание  1.1  Основная деятельность некредитной финансовой организации</v>
      </c>
      <c r="C8" s="3">
        <v>6</v>
      </c>
    </row>
    <row r="9" spans="2:3" s="1" customFormat="1" ht="24" customHeight="1" x14ac:dyDescent="0.2">
      <c r="B9" s="198" t="str">
        <f>HYPERLINK("#'Прим.  2.1'!A1", "Примечание  2.1  Экономическая среда, в которой некредитная финансовая организация осуществляет свою деятельность")</f>
        <v>Примечание  2.1  Экономическая среда, в которой некредитная финансовая организация осуществляет свою деятельность</v>
      </c>
      <c r="C9" s="3">
        <v>7</v>
      </c>
    </row>
    <row r="10" spans="2:3" s="1" customFormat="1" ht="12" customHeight="1" x14ac:dyDescent="0.2">
      <c r="B10" s="198" t="str">
        <f>HYPERLINK("#'Прим.  3.1'!A1", "Примечание  3.1  Основы составления отчетности")</f>
        <v>Примечание  3.1  Основы составления отчетности</v>
      </c>
      <c r="C10" s="3">
        <v>10</v>
      </c>
    </row>
    <row r="11" spans="2:3" s="1" customFormat="1" ht="24" customHeight="1" x14ac:dyDescent="0.2">
      <c r="B11" s="198" t="str">
        <f>HYPERLINK("#'Прим.  4.1'!A1", "Примечание  4.1  Краткое изложение принципов учетной политики, важные оценки и профессиональные суждения в применении учетной политики")</f>
        <v>Примечание  4.1  Краткое изложение принципов учетной политики, важные оценки и профессиональные суждения в применении учетной политики</v>
      </c>
      <c r="C11" s="3">
        <v>11</v>
      </c>
    </row>
    <row r="12" spans="2:3" s="1" customFormat="1" ht="12" customHeight="1" x14ac:dyDescent="0.2">
      <c r="B12" s="198" t="str">
        <f>HYPERLINK("#'Прим.  5.1'!A1", "Примечание  5.1  Денежные средства")</f>
        <v>Примечание  5.1  Денежные средства</v>
      </c>
      <c r="C12" s="3">
        <v>27</v>
      </c>
    </row>
    <row r="13" spans="2:3" s="1" customFormat="1" ht="12" customHeight="1" x14ac:dyDescent="0.2">
      <c r="B13" s="198" t="str">
        <f>HYPERLINK("#'Прим.  5.2'!A1", "Примечание  5.2  Компоненты денежных средств и их эквивалентов")</f>
        <v>Примечание  5.2  Компоненты денежных средств и их эквивалентов</v>
      </c>
      <c r="C13" s="3">
        <v>28</v>
      </c>
    </row>
    <row r="14" spans="2:3" s="1" customFormat="1" ht="24" customHeight="1" x14ac:dyDescent="0.2">
      <c r="B14" s="198" t="str">
        <f>HYPERLINK("#'Прим.  5.4'!A1", "Примечание  5.4  Выверка изменений полной балансовой стоимости денежных средств")</f>
        <v>Примечание  5.4  Выверка изменений полной балансовой стоимости денежных средств</v>
      </c>
      <c r="C14" s="3">
        <v>29</v>
      </c>
    </row>
    <row r="15" spans="2:3" s="1" customFormat="1" ht="24" customHeight="1" x14ac:dyDescent="0.2">
      <c r="B15" s="198" t="str">
        <f>HYPERLINK("#'Прим.  5.5'!A1", "Примечание  5.5  Выверка изменений оценочного резерва под ожидаемые кредитные убытки по денежным средствам")</f>
        <v>Примечание  5.5  Выверка изменений оценочного резерва под ожидаемые кредитные убытки по денежным средствам</v>
      </c>
      <c r="C15" s="3">
        <v>30</v>
      </c>
    </row>
    <row r="16" spans="2:3" s="1" customFormat="1" ht="36" customHeight="1" x14ac:dyDescent="0.2">
      <c r="B16" s="198" t="str">
        <f>HYPERLINK("#'Прим.  6.1'!A1", "Примечание  6.1  Финансовые активы, в обязательном порядке, классифицируемые как оцениваемые  по справедливой стоимости через прибыль или убыток")</f>
        <v>Примечание  6.1  Финансовые активы, в обязательном порядке, классифицируемые как оцениваемые  по справедливой стоимости через прибыль или убыток</v>
      </c>
      <c r="C16" s="3">
        <v>31</v>
      </c>
    </row>
    <row r="17" spans="2:3" s="1" customFormat="1" ht="12" customHeight="1" x14ac:dyDescent="0.2">
      <c r="B17" s="198" t="str">
        <f>HYPERLINK("#'Прим.  6.2'!A1", "Примечание  6.2  Ценные бумаги, удерживаемые для торговли")</f>
        <v>Примечание  6.2  Ценные бумаги, удерживаемые для торговли</v>
      </c>
      <c r="C17" s="3">
        <v>32</v>
      </c>
    </row>
    <row r="18" spans="2:3" s="1" customFormat="1" ht="24" customHeight="1" x14ac:dyDescent="0.2">
      <c r="B18" s="198" t="str">
        <f>HYPERLINK("#'Прим. 10.1'!A1", "Примечание 10.1  Средства в кредитных организациях и банках-нерезидентах")</f>
        <v>Примечание 10.1  Средства в кредитных организациях и банках-нерезидентах</v>
      </c>
      <c r="C18" s="3">
        <v>33</v>
      </c>
    </row>
    <row r="19" spans="2:3" s="1" customFormat="1" ht="24" customHeight="1" x14ac:dyDescent="0.2">
      <c r="B19" s="198" t="str">
        <f>HYPERLINK("#'Прим. 10.2'!A1", "Примечание 10.2  Выверка изменений полной балансовой стоимости средств в кредитных организациях и банках-нерезидентах")</f>
        <v>Примечание 10.2  Выверка изменений полной балансовой стоимости средств в кредитных организациях и банках-нерезидентах</v>
      </c>
      <c r="C19" s="3">
        <v>34</v>
      </c>
    </row>
    <row r="20" spans="2:3" s="1" customFormat="1" ht="36" customHeight="1" x14ac:dyDescent="0.2">
      <c r="B20" s="198" t="str">
        <f>HYPERLINK("#'Прим. 10.3'!A1", "Примечание 10.3  Выверка изменений оценочного резерва под ожидаемые кредитные убытки по средствам в кредитных организациях и банках-нерезидентах")</f>
        <v>Примечание 10.3  Выверка изменений оценочного резерва под ожидаемые кредитные убытки по средствам в кредитных организациях и банках-нерезидентах</v>
      </c>
      <c r="C20" s="3">
        <v>35</v>
      </c>
    </row>
    <row r="21" spans="2:3" s="1" customFormat="1" ht="24" customHeight="1" x14ac:dyDescent="0.2">
      <c r="B21" s="198" t="str">
        <f>HYPERLINK("#'Прим. 11.2'!A1", "Примечание 11.2  Выверка изменений полной балансовой стоимости займов выданных и прочих размещенных средств")</f>
        <v>Примечание 11.2  Выверка изменений полной балансовой стоимости займов выданных и прочих размещенных средств</v>
      </c>
      <c r="C21" s="3">
        <v>36</v>
      </c>
    </row>
    <row r="22" spans="2:3" s="1" customFormat="1" ht="24" customHeight="1" x14ac:dyDescent="0.2">
      <c r="B22" s="198" t="str">
        <f>HYPERLINK("#'Прим. 12.2'!A1", "Примечание 12.2  Выверка изменений полной балансовой стоимости дебиторской задолженности")</f>
        <v>Примечание 12.2  Выверка изменений полной балансовой стоимости дебиторской задолженности</v>
      </c>
      <c r="C22" s="3">
        <v>37</v>
      </c>
    </row>
    <row r="23" spans="2:3" s="1" customFormat="1" ht="24" customHeight="1" x14ac:dyDescent="0.2">
      <c r="B23" s="198" t="str">
        <f>HYPERLINK("#'Прим. 12.3'!A1", "Примечание 12.3  Выверка изменений резерва под обесценение дебиторской задолженности")</f>
        <v>Примечание 12.3  Выверка изменений резерва под обесценение дебиторской задолженности</v>
      </c>
      <c r="C23" s="3">
        <v>38</v>
      </c>
    </row>
    <row r="24" spans="2:3" s="1" customFormat="1" ht="12" customHeight="1" x14ac:dyDescent="0.2">
      <c r="B24" s="198" t="str">
        <f>HYPERLINK("#'Прим. 18.1'!A1", "Примечание 18.1  Нематериальные активы")</f>
        <v>Примечание 18.1  Нематериальные активы</v>
      </c>
      <c r="C24" s="3">
        <v>39</v>
      </c>
    </row>
    <row r="25" spans="2:3" s="1" customFormat="1" ht="12" customHeight="1" x14ac:dyDescent="0.2">
      <c r="B25" s="198" t="str">
        <f>HYPERLINK("#'Прим. 19.1'!A1", "Примечание 19.1  Основные средства и капитальные вложения в них")</f>
        <v>Примечание 19.1  Основные средства и капитальные вложения в них</v>
      </c>
      <c r="C25" s="3">
        <v>41</v>
      </c>
    </row>
    <row r="26" spans="2:3" s="1" customFormat="1" ht="12" customHeight="1" x14ac:dyDescent="0.2">
      <c r="B26" s="198" t="str">
        <f>HYPERLINK("#'Прим. 20.1'!A1", "Примечание 20.1  Прочие активы")</f>
        <v>Примечание 20.1  Прочие активы</v>
      </c>
      <c r="C26" s="3">
        <v>43</v>
      </c>
    </row>
    <row r="27" spans="2:3" s="1" customFormat="1" ht="12" customHeight="1" x14ac:dyDescent="0.2">
      <c r="B27" s="198" t="str">
        <f>HYPERLINK("#'Прим. 23.1'!A1", "Примечание 23.1  Средства клиентов")</f>
        <v>Примечание 23.1  Средства клиентов</v>
      </c>
      <c r="C27" s="3">
        <v>44</v>
      </c>
    </row>
    <row r="28" spans="2:3" s="1" customFormat="1" ht="12" customHeight="1" x14ac:dyDescent="0.2">
      <c r="B28" s="198" t="str">
        <f>HYPERLINK("#'Прим. 24.1'!A1", "Примечание 24.1  Кредиты, займы и прочие привлеченные средства")</f>
        <v>Примечание 24.1  Кредиты, займы и прочие привлеченные средства</v>
      </c>
      <c r="C28" s="3">
        <v>45</v>
      </c>
    </row>
    <row r="29" spans="2:3" s="1" customFormat="1" ht="12" customHeight="1" x14ac:dyDescent="0.2">
      <c r="B29" s="198" t="str">
        <f>HYPERLINK("#'Прим. 26.1'!A1", "Примечание 26.1  Кредиторская задолженность")</f>
        <v>Примечание 26.1  Кредиторская задолженность</v>
      </c>
      <c r="C29" s="3">
        <v>46</v>
      </c>
    </row>
    <row r="30" spans="2:3" s="1" customFormat="1" ht="12" customHeight="1" x14ac:dyDescent="0.2">
      <c r="B30" s="198" t="str">
        <f>HYPERLINK("#'Прим. 29.1'!A1", "Примечание 29.1  Прочие обязательства")</f>
        <v>Примечание 29.1  Прочие обязательства</v>
      </c>
      <c r="C30" s="3">
        <v>47</v>
      </c>
    </row>
    <row r="31" spans="2:3" s="1" customFormat="1" ht="12" customHeight="1" x14ac:dyDescent="0.2">
      <c r="B31" s="198" t="str">
        <f>HYPERLINK("#'Прим. 30.1'!A1", "Примечание 30.1  Капитал")</f>
        <v>Примечание 30.1  Капитал</v>
      </c>
      <c r="C31" s="3">
        <v>48</v>
      </c>
    </row>
    <row r="32" spans="2:3" s="1" customFormat="1" ht="48" customHeight="1" x14ac:dyDescent="0.2">
      <c r="B32" s="198" t="str">
        <f>HYPERLINK("#'Прим. 32.1'!A1", "Примечание 32.1  Информация о доходах за вычетом расходов (расходах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f>
        <v>Примечание 32.1  Информация о доходах за вычетом расходов (расходах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v>
      </c>
      <c r="C32" s="3">
        <v>49</v>
      </c>
    </row>
    <row r="33" spans="2:3" s="1" customFormat="1" ht="12" customHeight="1" x14ac:dyDescent="0.2">
      <c r="B33" s="198" t="str">
        <f>HYPERLINK("#'Прим. 34.1'!A1", "Примечание 34.1  Процентные доходы")</f>
        <v>Примечание 34.1  Процентные доходы</v>
      </c>
      <c r="C33" s="3">
        <v>50</v>
      </c>
    </row>
    <row r="34" spans="2:3" s="1" customFormat="1" ht="12" customHeight="1" x14ac:dyDescent="0.2">
      <c r="B34" s="198" t="str">
        <f>HYPERLINK("#'Прим. 41.1'!A1", "Примечание 41.1  Выручка от оказания услуг и комиссионные доходы")</f>
        <v>Примечание 41.1  Выручка от оказания услуг и комиссионные доходы</v>
      </c>
      <c r="C34" s="3">
        <v>51</v>
      </c>
    </row>
    <row r="35" spans="2:3" s="1" customFormat="1" ht="12" customHeight="1" x14ac:dyDescent="0.2">
      <c r="B35" s="198" t="str">
        <f>HYPERLINK("#'Прим. 42.1'!A1", "Примечание 42.1  Расходы на персонал")</f>
        <v>Примечание 42.1  Расходы на персонал</v>
      </c>
      <c r="C35" s="3">
        <v>53</v>
      </c>
    </row>
    <row r="36" spans="2:3" s="1" customFormat="1" ht="12" customHeight="1" x14ac:dyDescent="0.2">
      <c r="B36" s="198" t="str">
        <f>HYPERLINK("#'Прим. 43.1'!A1", "Примечание 43.1  Прямые операционные расходы")</f>
        <v>Примечание 43.1  Прямые операционные расходы</v>
      </c>
      <c r="C36" s="3">
        <v>54</v>
      </c>
    </row>
    <row r="37" spans="2:3" s="1" customFormat="1" ht="12" customHeight="1" x14ac:dyDescent="0.2">
      <c r="B37" s="198" t="str">
        <f>HYPERLINK("#'Прим. 44.1'!A1", "Примечание 44.1  Процентные расходы")</f>
        <v>Примечание 44.1  Процентные расходы</v>
      </c>
      <c r="C37" s="3">
        <v>55</v>
      </c>
    </row>
    <row r="38" spans="2:3" s="1" customFormat="1" ht="12" customHeight="1" x14ac:dyDescent="0.2">
      <c r="B38" s="198" t="str">
        <f>HYPERLINK("#'Прим. 46.1'!A1", "Примечание 46.1  Общие и административные расходы")</f>
        <v>Примечание 46.1  Общие и административные расходы</v>
      </c>
      <c r="C38" s="3">
        <v>56</v>
      </c>
    </row>
    <row r="39" spans="2:3" s="1" customFormat="1" ht="36" customHeight="1" x14ac:dyDescent="0.2">
      <c r="B39" s="198" t="str">
        <f>HYPERLINK("#'Прим. 47.1.2'!A1", "Примечание 47.1.2  Активы и обязательства по договорам аренды, в соответствии с условиями которых некредитная финансовая организация является арендатором")</f>
        <v>Примечание 47.1.2  Активы и обязательства по договорам аренды, в соответствии с условиями которых некредитная финансовая организация является арендатором</v>
      </c>
      <c r="C39" s="3">
        <v>57</v>
      </c>
    </row>
    <row r="40" spans="2:3" s="1" customFormat="1" ht="36" customHeight="1" x14ac:dyDescent="0.2">
      <c r="B40" s="198" t="str">
        <f>HYPERLINK("#'Прим. 47.1.3'!A1", "Примечание 47.1.3  Потоки денежных средств по договорам аренды, в соответствии с условиями которых некредитная финансовая организация является арендатором")</f>
        <v>Примечание 47.1.3  Потоки денежных средств по договорам аренды, в соответствии с условиями которых некредитная финансовая организация является арендатором</v>
      </c>
      <c r="C40" s="3">
        <v>58</v>
      </c>
    </row>
  </sheetData>
  <pageMargins left="0.39370078740157483" right="0.39370078740157483" top="0.39370078740157483" bottom="0.39370078740157483" header="0" footer="0"/>
  <pageSetup paperSize="9" firstPageNumber="0" pageOrder="overThenDown" orientation="portrait" useFirstPageNumber="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13"/>
  <sheetViews>
    <sheetView workbookViewId="0">
      <selection activeCell="B44" sqref="B44"/>
    </sheetView>
  </sheetViews>
  <sheetFormatPr defaultColWidth="10.5" defaultRowHeight="11.45" customHeight="1" x14ac:dyDescent="0.2"/>
  <cols>
    <col min="1" max="1" width="9.33203125" style="89" customWidth="1"/>
    <col min="2" max="2" width="46.6640625" style="77" customWidth="1"/>
    <col min="3" max="8" width="21" style="77" customWidth="1"/>
  </cols>
  <sheetData>
    <row r="1" spans="1:8" s="77" customFormat="1" ht="12.95" customHeight="1" x14ac:dyDescent="0.2">
      <c r="A1" s="227" t="s">
        <v>337</v>
      </c>
      <c r="B1" s="227"/>
      <c r="C1" s="227"/>
      <c r="D1" s="227"/>
      <c r="E1" s="227"/>
      <c r="F1" s="227"/>
      <c r="G1" s="227"/>
      <c r="H1" s="227"/>
    </row>
    <row r="2" spans="1:8" s="88" customFormat="1" ht="12.95" customHeight="1" x14ac:dyDescent="0.2"/>
    <row r="3" spans="1:8" s="77" customFormat="1" ht="12.95" customHeight="1" x14ac:dyDescent="0.2">
      <c r="A3" s="227" t="s">
        <v>30</v>
      </c>
      <c r="B3" s="227"/>
      <c r="C3" s="227"/>
      <c r="D3" s="227"/>
      <c r="E3" s="227"/>
      <c r="F3" s="227"/>
      <c r="G3" s="227"/>
      <c r="H3" s="227"/>
    </row>
    <row r="4" spans="1:8" s="77" customFormat="1" ht="12.95" customHeight="1" x14ac:dyDescent="0.2">
      <c r="F4" s="223" t="s">
        <v>338</v>
      </c>
      <c r="G4" s="223"/>
      <c r="H4" s="223"/>
    </row>
    <row r="5" spans="1:8" s="77" customFormat="1" ht="12.95" customHeight="1" x14ac:dyDescent="0.2"/>
    <row r="6" spans="1:8" s="77" customFormat="1" ht="12.95" customHeight="1" x14ac:dyDescent="0.2">
      <c r="A6" s="90"/>
      <c r="B6" s="91"/>
      <c r="C6" s="224" t="s">
        <v>22</v>
      </c>
      <c r="D6" s="224"/>
      <c r="E6" s="224"/>
      <c r="F6" s="224" t="s">
        <v>23</v>
      </c>
      <c r="G6" s="224"/>
      <c r="H6" s="224"/>
    </row>
    <row r="7" spans="1:8" s="77" customFormat="1" ht="36.950000000000003" customHeight="1" x14ac:dyDescent="0.2">
      <c r="A7" s="92" t="s">
        <v>19</v>
      </c>
      <c r="B7" s="92" t="s">
        <v>20</v>
      </c>
      <c r="C7" s="93" t="s">
        <v>339</v>
      </c>
      <c r="D7" s="93" t="s">
        <v>340</v>
      </c>
      <c r="E7" s="93" t="s">
        <v>341</v>
      </c>
      <c r="F7" s="93" t="s">
        <v>339</v>
      </c>
      <c r="G7" s="93" t="s">
        <v>340</v>
      </c>
      <c r="H7" s="93" t="s">
        <v>341</v>
      </c>
    </row>
    <row r="8" spans="1:8" s="77" customFormat="1" ht="12.95" customHeight="1" x14ac:dyDescent="0.2">
      <c r="A8" s="79" t="s">
        <v>24</v>
      </c>
      <c r="B8" s="79" t="s">
        <v>25</v>
      </c>
      <c r="C8" s="79" t="s">
        <v>26</v>
      </c>
      <c r="D8" s="79" t="s">
        <v>27</v>
      </c>
      <c r="E8" s="79" t="s">
        <v>28</v>
      </c>
      <c r="F8" s="79" t="s">
        <v>33</v>
      </c>
      <c r="G8" s="79" t="s">
        <v>138</v>
      </c>
      <c r="H8" s="79" t="s">
        <v>34</v>
      </c>
    </row>
    <row r="9" spans="1:8" s="77" customFormat="1" ht="12.95" customHeight="1" x14ac:dyDescent="0.2">
      <c r="A9" s="79" t="s">
        <v>24</v>
      </c>
      <c r="B9" s="81" t="s">
        <v>342</v>
      </c>
      <c r="C9" s="94">
        <v>24968.59</v>
      </c>
      <c r="D9" s="95">
        <v>0</v>
      </c>
      <c r="E9" s="94">
        <v>24968.59</v>
      </c>
      <c r="F9" s="94">
        <v>24968.59</v>
      </c>
      <c r="G9" s="95">
        <v>0</v>
      </c>
      <c r="H9" s="94">
        <v>24968.59</v>
      </c>
    </row>
    <row r="10" spans="1:8" s="77" customFormat="1" ht="12.95" customHeight="1" x14ac:dyDescent="0.2">
      <c r="A10" s="79" t="s">
        <v>26</v>
      </c>
      <c r="B10" s="81" t="s">
        <v>343</v>
      </c>
      <c r="C10" s="94">
        <v>111825.86</v>
      </c>
      <c r="D10" s="94">
        <v>806.54</v>
      </c>
      <c r="E10" s="94">
        <v>111019.32</v>
      </c>
      <c r="F10" s="94">
        <v>103575.88</v>
      </c>
      <c r="G10" s="94">
        <v>751.25</v>
      </c>
      <c r="H10" s="94">
        <v>102824.63</v>
      </c>
    </row>
    <row r="11" spans="1:8" s="77" customFormat="1" ht="12.95" customHeight="1" x14ac:dyDescent="0.2">
      <c r="A11" s="79" t="s">
        <v>33</v>
      </c>
      <c r="B11" s="81" t="s">
        <v>137</v>
      </c>
      <c r="C11" s="94">
        <v>136794.45000000001</v>
      </c>
      <c r="D11" s="94">
        <v>806.54</v>
      </c>
      <c r="E11" s="94">
        <v>135987.91</v>
      </c>
      <c r="F11" s="94">
        <v>128544.47</v>
      </c>
      <c r="G11" s="94">
        <v>751.25</v>
      </c>
      <c r="H11" s="94">
        <v>127793.22</v>
      </c>
    </row>
    <row r="12" spans="1:8" s="77" customFormat="1" ht="12.95" customHeight="1" x14ac:dyDescent="0.2"/>
    <row r="13" spans="1:8" s="1" customFormat="1" ht="12.95" customHeight="1" x14ac:dyDescent="0.2"/>
  </sheetData>
  <mergeCells count="5">
    <mergeCell ref="A1:H1"/>
    <mergeCell ref="A3:H3"/>
    <mergeCell ref="F4:H4"/>
    <mergeCell ref="C6:E6"/>
    <mergeCell ref="F6:H6"/>
  </mergeCells>
  <pageMargins left="0.78740157480314965" right="0.19685039370078741" top="0.19685039370078741" bottom="0.19685039370078741" header="0" footer="0"/>
  <pageSetup paperSize="9" firstPageNumber="27" fitToHeight="0" pageOrder="overThenDown" orientation="landscape" useFirstPageNumber="1"/>
  <headerFooter>
    <oddFooter>&amp;C&amp;"Arial,normal"&amp;8&amp;P</oddFooter>
  </headerFooter>
  <rowBreaks count="1" manualBreakCount="1">
    <brk id="1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0"/>
  <sheetViews>
    <sheetView workbookViewId="0">
      <selection activeCell="B44" sqref="B44"/>
    </sheetView>
  </sheetViews>
  <sheetFormatPr defaultColWidth="10.5" defaultRowHeight="11.45" customHeight="1" x14ac:dyDescent="0.2"/>
  <cols>
    <col min="1" max="1" width="9.33203125" style="78" customWidth="1"/>
    <col min="2" max="2" width="58.33203125" style="77" customWidth="1"/>
    <col min="3" max="4" width="23.33203125" style="77" customWidth="1"/>
  </cols>
  <sheetData>
    <row r="1" spans="1:4" ht="12.95" customHeight="1" x14ac:dyDescent="0.2">
      <c r="A1" s="222" t="s">
        <v>337</v>
      </c>
      <c r="B1" s="222"/>
      <c r="C1" s="222"/>
      <c r="D1" s="222"/>
    </row>
    <row r="2" spans="1:4" ht="12.95" customHeight="1" x14ac:dyDescent="0.2"/>
    <row r="3" spans="1:4" ht="12.95" customHeight="1" x14ac:dyDescent="0.2">
      <c r="A3" s="222" t="s">
        <v>344</v>
      </c>
      <c r="B3" s="222"/>
      <c r="C3" s="222"/>
      <c r="D3" s="222"/>
    </row>
    <row r="4" spans="1:4" ht="12.95" customHeight="1" x14ac:dyDescent="0.2">
      <c r="C4" s="223" t="s">
        <v>345</v>
      </c>
      <c r="D4" s="223"/>
    </row>
    <row r="5" spans="1:4" s="77" customFormat="1" ht="12.95" customHeight="1" x14ac:dyDescent="0.2"/>
    <row r="6" spans="1:4" s="77" customFormat="1" ht="26.1" customHeight="1" x14ac:dyDescent="0.2">
      <c r="A6" s="79" t="s">
        <v>19</v>
      </c>
      <c r="B6" s="79" t="s">
        <v>20</v>
      </c>
      <c r="C6" s="79" t="s">
        <v>12</v>
      </c>
      <c r="D6" s="79" t="s">
        <v>346</v>
      </c>
    </row>
    <row r="7" spans="1:4" s="78" customFormat="1" ht="12.95" customHeight="1" x14ac:dyDescent="0.2">
      <c r="A7" s="79" t="s">
        <v>24</v>
      </c>
      <c r="B7" s="79" t="s">
        <v>25</v>
      </c>
      <c r="C7" s="79" t="s">
        <v>26</v>
      </c>
      <c r="D7" s="79" t="s">
        <v>27</v>
      </c>
    </row>
    <row r="8" spans="1:4" s="80" customFormat="1" ht="12.95" customHeight="1" x14ac:dyDescent="0.2">
      <c r="A8" s="79" t="s">
        <v>24</v>
      </c>
      <c r="B8" s="81" t="s">
        <v>30</v>
      </c>
      <c r="C8" s="94">
        <v>136794.45000000001</v>
      </c>
      <c r="D8" s="94">
        <v>128544.47</v>
      </c>
    </row>
    <row r="9" spans="1:4" ht="12.95" customHeight="1" x14ac:dyDescent="0.2">
      <c r="A9" s="79" t="s">
        <v>28</v>
      </c>
      <c r="B9" s="81" t="s">
        <v>137</v>
      </c>
      <c r="C9" s="94">
        <v>136794.45000000001</v>
      </c>
      <c r="D9" s="94">
        <v>128544.47</v>
      </c>
    </row>
    <row r="10" spans="1:4"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28" fitToHeight="0" pageOrder="overThenDown" orientation="portrait" useFirstPageNumber="1"/>
  <headerFooter>
    <oddFooter>&amp;C&amp;"Arial,normal"&amp;8&amp;P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32"/>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6" width="19.83203125" style="80" customWidth="1"/>
  </cols>
  <sheetData>
    <row r="1" spans="1:6" s="96" customFormat="1" ht="12.95" customHeight="1" x14ac:dyDescent="0.2">
      <c r="A1" s="222" t="s">
        <v>337</v>
      </c>
      <c r="B1" s="222"/>
      <c r="C1" s="222"/>
      <c r="D1" s="222"/>
      <c r="E1" s="222"/>
      <c r="F1" s="222"/>
    </row>
    <row r="2" spans="1:6" s="96" customFormat="1" ht="12.95" customHeight="1" x14ac:dyDescent="0.2"/>
    <row r="3" spans="1:6" s="96" customFormat="1" ht="12.95" customHeight="1" x14ac:dyDescent="0.2">
      <c r="A3" s="222" t="s">
        <v>347</v>
      </c>
      <c r="B3" s="222"/>
      <c r="C3" s="222"/>
      <c r="D3" s="222"/>
      <c r="E3" s="222"/>
      <c r="F3" s="222"/>
    </row>
    <row r="4" spans="1:6" s="97" customFormat="1" ht="12.95" customHeight="1" x14ac:dyDescent="0.2">
      <c r="A4" s="228" t="s">
        <v>91</v>
      </c>
      <c r="B4" s="228"/>
      <c r="C4" s="228"/>
      <c r="D4" s="228"/>
      <c r="E4" s="228"/>
      <c r="F4" s="228"/>
    </row>
    <row r="5" spans="1:6" s="97" customFormat="1" ht="12.95" customHeight="1" x14ac:dyDescent="0.2">
      <c r="D5" s="229" t="s">
        <v>348</v>
      </c>
      <c r="E5" s="229"/>
      <c r="F5" s="229"/>
    </row>
    <row r="6" spans="1:6" s="97" customFormat="1" ht="12.95" customHeight="1" x14ac:dyDescent="0.2"/>
    <row r="7" spans="1:6" s="78" customFormat="1" ht="51" customHeight="1" x14ac:dyDescent="0.2">
      <c r="A7" s="79" t="s">
        <v>19</v>
      </c>
      <c r="B7" s="79" t="s">
        <v>20</v>
      </c>
      <c r="C7" s="79" t="s">
        <v>343</v>
      </c>
      <c r="D7" s="79" t="s">
        <v>349</v>
      </c>
      <c r="E7" s="79" t="s">
        <v>350</v>
      </c>
      <c r="F7" s="79" t="s">
        <v>137</v>
      </c>
    </row>
    <row r="8" spans="1:6" s="78" customFormat="1" ht="12.95" customHeight="1" x14ac:dyDescent="0.2">
      <c r="A8" s="79" t="s">
        <v>24</v>
      </c>
      <c r="B8" s="79" t="s">
        <v>25</v>
      </c>
      <c r="C8" s="79" t="s">
        <v>26</v>
      </c>
      <c r="D8" s="79" t="s">
        <v>27</v>
      </c>
      <c r="E8" s="79" t="s">
        <v>28</v>
      </c>
      <c r="F8" s="79" t="s">
        <v>33</v>
      </c>
    </row>
    <row r="9" spans="1:6" s="80" customFormat="1" ht="26.1" customHeight="1" x14ac:dyDescent="0.2">
      <c r="A9" s="79" t="s">
        <v>24</v>
      </c>
      <c r="B9" s="81" t="s">
        <v>351</v>
      </c>
      <c r="C9" s="94">
        <v>103575.88</v>
      </c>
      <c r="D9" s="95">
        <v>0</v>
      </c>
      <c r="E9" s="94">
        <v>24968.59</v>
      </c>
      <c r="F9" s="94">
        <v>128544.47</v>
      </c>
    </row>
    <row r="10" spans="1:6" s="80" customFormat="1" ht="26.1" customHeight="1" x14ac:dyDescent="0.2">
      <c r="A10" s="79" t="s">
        <v>25</v>
      </c>
      <c r="B10" s="98" t="s">
        <v>352</v>
      </c>
      <c r="C10" s="94">
        <v>103575.88</v>
      </c>
      <c r="D10" s="95">
        <v>0</v>
      </c>
      <c r="E10" s="94">
        <v>24968.59</v>
      </c>
      <c r="F10" s="94">
        <v>128544.47</v>
      </c>
    </row>
    <row r="11" spans="1:6" s="80" customFormat="1" ht="12.95" customHeight="1" x14ac:dyDescent="0.2">
      <c r="A11" s="79" t="s">
        <v>33</v>
      </c>
      <c r="B11" s="81" t="s">
        <v>353</v>
      </c>
      <c r="C11" s="99">
        <v>3420041754.6599998</v>
      </c>
      <c r="D11" s="95">
        <v>0</v>
      </c>
      <c r="E11" s="95">
        <v>0</v>
      </c>
      <c r="F11" s="99">
        <v>3420041754.6599998</v>
      </c>
    </row>
    <row r="12" spans="1:6" s="80" customFormat="1" ht="26.1" customHeight="1" x14ac:dyDescent="0.2">
      <c r="A12" s="79" t="s">
        <v>138</v>
      </c>
      <c r="B12" s="98" t="s">
        <v>352</v>
      </c>
      <c r="C12" s="99">
        <v>3420041754.6599998</v>
      </c>
      <c r="D12" s="95">
        <v>0</v>
      </c>
      <c r="E12" s="95">
        <v>0</v>
      </c>
      <c r="F12" s="99">
        <v>3420041754.6599998</v>
      </c>
    </row>
    <row r="13" spans="1:6" s="80" customFormat="1" ht="26.1" customHeight="1" x14ac:dyDescent="0.2">
      <c r="A13" s="79" t="s">
        <v>39</v>
      </c>
      <c r="B13" s="81" t="s">
        <v>354</v>
      </c>
      <c r="C13" s="100">
        <v>-3420033504.6799998</v>
      </c>
      <c r="D13" s="95">
        <v>0</v>
      </c>
      <c r="E13" s="95">
        <v>0</v>
      </c>
      <c r="F13" s="100">
        <v>-3420033504.6799998</v>
      </c>
    </row>
    <row r="14" spans="1:6" s="80" customFormat="1" ht="26.1" customHeight="1" x14ac:dyDescent="0.2">
      <c r="A14" s="79" t="s">
        <v>41</v>
      </c>
      <c r="B14" s="98" t="s">
        <v>352</v>
      </c>
      <c r="C14" s="100">
        <v>-3420033504.6799998</v>
      </c>
      <c r="D14" s="95">
        <v>0</v>
      </c>
      <c r="E14" s="95">
        <v>0</v>
      </c>
      <c r="F14" s="100">
        <v>-3420033504.6799998</v>
      </c>
    </row>
    <row r="15" spans="1:6" s="80" customFormat="1" ht="26.1" customHeight="1" x14ac:dyDescent="0.2">
      <c r="A15" s="79" t="s">
        <v>68</v>
      </c>
      <c r="B15" s="81" t="s">
        <v>355</v>
      </c>
      <c r="C15" s="94">
        <v>111825.86</v>
      </c>
      <c r="D15" s="95">
        <v>0</v>
      </c>
      <c r="E15" s="94">
        <v>24968.59</v>
      </c>
      <c r="F15" s="94">
        <v>136794.45000000001</v>
      </c>
    </row>
    <row r="16" spans="1:6" s="80" customFormat="1" ht="26.1" customHeight="1" x14ac:dyDescent="0.2">
      <c r="A16" s="79" t="s">
        <v>71</v>
      </c>
      <c r="B16" s="98" t="s">
        <v>352</v>
      </c>
      <c r="C16" s="94">
        <v>111825.86</v>
      </c>
      <c r="D16" s="95">
        <v>0</v>
      </c>
      <c r="E16" s="94">
        <v>24968.59</v>
      </c>
      <c r="F16" s="94">
        <v>136794.45000000001</v>
      </c>
    </row>
    <row r="17" spans="1:6" ht="12.95" customHeight="1" x14ac:dyDescent="0.2"/>
    <row r="18" spans="1:6" ht="12.95" customHeight="1" x14ac:dyDescent="0.2">
      <c r="A18" s="222" t="s">
        <v>347</v>
      </c>
      <c r="B18" s="222"/>
      <c r="C18" s="222"/>
      <c r="D18" s="222"/>
      <c r="E18" s="222"/>
      <c r="F18" s="222"/>
    </row>
    <row r="19" spans="1:6" ht="12.95" customHeight="1" x14ac:dyDescent="0.2">
      <c r="A19" s="228" t="s">
        <v>356</v>
      </c>
      <c r="B19" s="228"/>
      <c r="C19" s="228"/>
      <c r="D19" s="228"/>
      <c r="E19" s="228"/>
      <c r="F19" s="228"/>
    </row>
    <row r="20" spans="1:6" ht="12.95" customHeight="1" x14ac:dyDescent="0.2">
      <c r="D20" s="229" t="s">
        <v>348</v>
      </c>
      <c r="E20" s="229"/>
      <c r="F20" s="229"/>
    </row>
    <row r="21" spans="1:6" ht="12.95" customHeight="1" x14ac:dyDescent="0.2"/>
    <row r="22" spans="1:6" ht="51" customHeight="1" x14ac:dyDescent="0.2">
      <c r="A22" s="79" t="s">
        <v>19</v>
      </c>
      <c r="B22" s="79" t="s">
        <v>20</v>
      </c>
      <c r="C22" s="79" t="s">
        <v>343</v>
      </c>
      <c r="D22" s="79" t="s">
        <v>349</v>
      </c>
      <c r="E22" s="79" t="s">
        <v>350</v>
      </c>
      <c r="F22" s="79" t="s">
        <v>137</v>
      </c>
    </row>
    <row r="23" spans="1:6" ht="12.95" customHeight="1" x14ac:dyDescent="0.2">
      <c r="A23" s="79" t="s">
        <v>24</v>
      </c>
      <c r="B23" s="79" t="s">
        <v>25</v>
      </c>
      <c r="C23" s="79" t="s">
        <v>26</v>
      </c>
      <c r="D23" s="79" t="s">
        <v>27</v>
      </c>
      <c r="E23" s="79" t="s">
        <v>28</v>
      </c>
      <c r="F23" s="79" t="s">
        <v>33</v>
      </c>
    </row>
    <row r="24" spans="1:6" ht="26.1" customHeight="1" x14ac:dyDescent="0.2">
      <c r="A24" s="79" t="s">
        <v>24</v>
      </c>
      <c r="B24" s="81" t="s">
        <v>351</v>
      </c>
      <c r="C24" s="94">
        <v>172374.17</v>
      </c>
      <c r="D24" s="95">
        <v>0</v>
      </c>
      <c r="E24" s="94">
        <v>24968.59</v>
      </c>
      <c r="F24" s="94">
        <v>197342.76</v>
      </c>
    </row>
    <row r="25" spans="1:6" ht="26.1" customHeight="1" x14ac:dyDescent="0.2">
      <c r="A25" s="79" t="s">
        <v>25</v>
      </c>
      <c r="B25" s="98" t="s">
        <v>352</v>
      </c>
      <c r="C25" s="94">
        <v>172374.17</v>
      </c>
      <c r="D25" s="95">
        <v>0</v>
      </c>
      <c r="E25" s="94">
        <v>24968.59</v>
      </c>
      <c r="F25" s="94">
        <v>197342.76</v>
      </c>
    </row>
    <row r="26" spans="1:6" ht="12.95" customHeight="1" x14ac:dyDescent="0.2">
      <c r="A26" s="79" t="s">
        <v>33</v>
      </c>
      <c r="B26" s="81" t="s">
        <v>353</v>
      </c>
      <c r="C26" s="99">
        <v>2337216308.1799998</v>
      </c>
      <c r="D26" s="95">
        <v>0</v>
      </c>
      <c r="E26" s="95">
        <v>0</v>
      </c>
      <c r="F26" s="99">
        <v>2337216308.1799998</v>
      </c>
    </row>
    <row r="27" spans="1:6" ht="26.1" customHeight="1" x14ac:dyDescent="0.2">
      <c r="A27" s="79" t="s">
        <v>138</v>
      </c>
      <c r="B27" s="98" t="s">
        <v>352</v>
      </c>
      <c r="C27" s="99">
        <v>2337216308.1799998</v>
      </c>
      <c r="D27" s="95">
        <v>0</v>
      </c>
      <c r="E27" s="95">
        <v>0</v>
      </c>
      <c r="F27" s="99">
        <v>2337216308.1799998</v>
      </c>
    </row>
    <row r="28" spans="1:6" ht="26.1" customHeight="1" x14ac:dyDescent="0.2">
      <c r="A28" s="79" t="s">
        <v>39</v>
      </c>
      <c r="B28" s="81" t="s">
        <v>354</v>
      </c>
      <c r="C28" s="101">
        <v>-2337321069.2800002</v>
      </c>
      <c r="D28" s="95">
        <v>0</v>
      </c>
      <c r="E28" s="95">
        <v>0</v>
      </c>
      <c r="F28" s="101">
        <v>-2337321069.2800002</v>
      </c>
    </row>
    <row r="29" spans="1:6" ht="26.1" customHeight="1" x14ac:dyDescent="0.2">
      <c r="A29" s="79" t="s">
        <v>41</v>
      </c>
      <c r="B29" s="98" t="s">
        <v>352</v>
      </c>
      <c r="C29" s="101">
        <v>-2337321069.2800002</v>
      </c>
      <c r="D29" s="95">
        <v>0</v>
      </c>
      <c r="E29" s="95">
        <v>0</v>
      </c>
      <c r="F29" s="101">
        <v>-2337321069.2800002</v>
      </c>
    </row>
    <row r="30" spans="1:6" ht="26.1" customHeight="1" x14ac:dyDescent="0.2">
      <c r="A30" s="79" t="s">
        <v>68</v>
      </c>
      <c r="B30" s="81" t="s">
        <v>355</v>
      </c>
      <c r="C30" s="94">
        <v>67613.070000000007</v>
      </c>
      <c r="D30" s="95">
        <v>0</v>
      </c>
      <c r="E30" s="94">
        <v>24968.59</v>
      </c>
      <c r="F30" s="94">
        <v>92581.66</v>
      </c>
    </row>
    <row r="31" spans="1:6" ht="26.1" customHeight="1" x14ac:dyDescent="0.2">
      <c r="A31" s="79" t="s">
        <v>71</v>
      </c>
      <c r="B31" s="98" t="s">
        <v>352</v>
      </c>
      <c r="C31" s="94">
        <v>67613.070000000007</v>
      </c>
      <c r="D31" s="95">
        <v>0</v>
      </c>
      <c r="E31" s="94">
        <v>24968.59</v>
      </c>
      <c r="F31" s="94">
        <v>92581.66</v>
      </c>
    </row>
    <row r="32" spans="1:6" s="1" customFormat="1" ht="12.95" customHeight="1" x14ac:dyDescent="0.2"/>
  </sheetData>
  <mergeCells count="7">
    <mergeCell ref="A19:F19"/>
    <mergeCell ref="D20:F20"/>
    <mergeCell ref="A1:F1"/>
    <mergeCell ref="A3:F3"/>
    <mergeCell ref="A4:F4"/>
    <mergeCell ref="D5:F5"/>
    <mergeCell ref="A18:F18"/>
  </mergeCells>
  <pageMargins left="0.78740157480314965" right="0.19685039370078741" top="0.19685039370078741" bottom="0.19685039370078741" header="0" footer="0"/>
  <pageSetup paperSize="9" firstPageNumber="29" fitToHeight="0" pageOrder="overThenDown" orientation="portrait" useFirstPageNumber="1"/>
  <headerFooter>
    <oddFooter>&amp;C&amp;"Arial,normal"&amp;8&amp;P</oddFooter>
  </headerFooter>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32"/>
  <sheetViews>
    <sheetView workbookViewId="0">
      <selection activeCell="B44" sqref="B44"/>
    </sheetView>
  </sheetViews>
  <sheetFormatPr defaultColWidth="10.5" defaultRowHeight="11.45" customHeight="1" x14ac:dyDescent="0.2"/>
  <cols>
    <col min="1" max="1" width="9.33203125" style="102" customWidth="1"/>
    <col min="2" max="2" width="46.6640625" style="102" customWidth="1"/>
    <col min="3" max="6" width="15.1640625" style="102" customWidth="1"/>
  </cols>
  <sheetData>
    <row r="1" spans="1:6" s="102" customFormat="1" ht="18" customHeight="1" x14ac:dyDescent="0.2">
      <c r="A1" s="230" t="s">
        <v>337</v>
      </c>
      <c r="B1" s="230"/>
      <c r="C1" s="230"/>
      <c r="D1" s="230"/>
      <c r="E1" s="230"/>
      <c r="F1" s="230"/>
    </row>
    <row r="2" spans="1:6" s="102" customFormat="1" ht="6" customHeight="1" x14ac:dyDescent="0.2"/>
    <row r="3" spans="1:6" s="102" customFormat="1" ht="12.95" customHeight="1" x14ac:dyDescent="0.2">
      <c r="A3" s="230" t="s">
        <v>357</v>
      </c>
      <c r="B3" s="230"/>
      <c r="C3" s="230"/>
      <c r="D3" s="230"/>
      <c r="E3" s="230"/>
      <c r="F3" s="230"/>
    </row>
    <row r="4" spans="1:6" s="102" customFormat="1" ht="12.95" customHeight="1" x14ac:dyDescent="0.2">
      <c r="A4" s="219" t="s">
        <v>91</v>
      </c>
      <c r="B4" s="219"/>
      <c r="C4" s="219"/>
      <c r="D4" s="219"/>
      <c r="E4" s="219"/>
      <c r="F4" s="219"/>
    </row>
    <row r="5" spans="1:6" s="102" customFormat="1" ht="12.95" customHeight="1" x14ac:dyDescent="0.2">
      <c r="F5" s="103" t="s">
        <v>358</v>
      </c>
    </row>
    <row r="6" spans="1:6" s="102" customFormat="1" ht="11.1" customHeight="1" x14ac:dyDescent="0.2"/>
    <row r="7" spans="1:6" s="102" customFormat="1" ht="63" customHeight="1" x14ac:dyDescent="0.2">
      <c r="A7" s="8" t="s">
        <v>19</v>
      </c>
      <c r="B7" s="8" t="s">
        <v>20</v>
      </c>
      <c r="C7" s="8" t="s">
        <v>343</v>
      </c>
      <c r="D7" s="8" t="s">
        <v>349</v>
      </c>
      <c r="E7" s="8" t="s">
        <v>350</v>
      </c>
      <c r="F7" s="8" t="s">
        <v>137</v>
      </c>
    </row>
    <row r="8" spans="1:6" s="102" customFormat="1" ht="12.95" customHeight="1" x14ac:dyDescent="0.2">
      <c r="A8" s="8" t="s">
        <v>24</v>
      </c>
      <c r="B8" s="8" t="s">
        <v>25</v>
      </c>
      <c r="C8" s="8" t="s">
        <v>26</v>
      </c>
      <c r="D8" s="8" t="s">
        <v>27</v>
      </c>
      <c r="E8" s="8" t="s">
        <v>28</v>
      </c>
      <c r="F8" s="8" t="s">
        <v>33</v>
      </c>
    </row>
    <row r="9" spans="1:6" s="102" customFormat="1" ht="38.1" customHeight="1" x14ac:dyDescent="0.2">
      <c r="A9" s="8" t="s">
        <v>24</v>
      </c>
      <c r="B9" s="18" t="s">
        <v>359</v>
      </c>
      <c r="C9" s="19">
        <v>751.25</v>
      </c>
      <c r="D9" s="47">
        <v>0</v>
      </c>
      <c r="E9" s="47">
        <v>0</v>
      </c>
      <c r="F9" s="19">
        <v>751.25</v>
      </c>
    </row>
    <row r="10" spans="1:6" s="102" customFormat="1" ht="26.1" customHeight="1" x14ac:dyDescent="0.2">
      <c r="A10" s="8" t="s">
        <v>25</v>
      </c>
      <c r="B10" s="21" t="s">
        <v>352</v>
      </c>
      <c r="C10" s="19">
        <v>751.25</v>
      </c>
      <c r="D10" s="47">
        <v>0</v>
      </c>
      <c r="E10" s="47">
        <v>0</v>
      </c>
      <c r="F10" s="19">
        <v>751.25</v>
      </c>
    </row>
    <row r="11" spans="1:6" s="102" customFormat="1" ht="12.95" customHeight="1" x14ac:dyDescent="0.2">
      <c r="A11" s="8" t="s">
        <v>33</v>
      </c>
      <c r="B11" s="18" t="s">
        <v>353</v>
      </c>
      <c r="C11" s="104">
        <v>241.64</v>
      </c>
      <c r="D11" s="47">
        <v>0</v>
      </c>
      <c r="E11" s="47">
        <v>0</v>
      </c>
      <c r="F11" s="104">
        <v>241.64</v>
      </c>
    </row>
    <row r="12" spans="1:6" s="102" customFormat="1" ht="26.1" customHeight="1" x14ac:dyDescent="0.2">
      <c r="A12" s="8" t="s">
        <v>138</v>
      </c>
      <c r="B12" s="21" t="s">
        <v>352</v>
      </c>
      <c r="C12" s="104">
        <v>241.64</v>
      </c>
      <c r="D12" s="47">
        <v>0</v>
      </c>
      <c r="E12" s="47">
        <v>0</v>
      </c>
      <c r="F12" s="104">
        <v>241.64</v>
      </c>
    </row>
    <row r="13" spans="1:6" s="102" customFormat="1" ht="26.1" customHeight="1" x14ac:dyDescent="0.2">
      <c r="A13" s="8" t="s">
        <v>39</v>
      </c>
      <c r="B13" s="18" t="s">
        <v>354</v>
      </c>
      <c r="C13" s="105">
        <v>-186.35</v>
      </c>
      <c r="D13" s="47">
        <v>0</v>
      </c>
      <c r="E13" s="47">
        <v>0</v>
      </c>
      <c r="F13" s="105">
        <v>-186.35</v>
      </c>
    </row>
    <row r="14" spans="1:6" s="102" customFormat="1" ht="26.1" customHeight="1" x14ac:dyDescent="0.2">
      <c r="A14" s="8" t="s">
        <v>41</v>
      </c>
      <c r="B14" s="21" t="s">
        <v>352</v>
      </c>
      <c r="C14" s="105">
        <v>-186.35</v>
      </c>
      <c r="D14" s="47">
        <v>0</v>
      </c>
      <c r="E14" s="47">
        <v>0</v>
      </c>
      <c r="F14" s="105">
        <v>-186.35</v>
      </c>
    </row>
    <row r="15" spans="1:6" s="102" customFormat="1" ht="38.1" customHeight="1" x14ac:dyDescent="0.2">
      <c r="A15" s="8" t="s">
        <v>68</v>
      </c>
      <c r="B15" s="18" t="s">
        <v>360</v>
      </c>
      <c r="C15" s="19">
        <v>806.54</v>
      </c>
      <c r="D15" s="47">
        <v>0</v>
      </c>
      <c r="E15" s="47">
        <v>0</v>
      </c>
      <c r="F15" s="19">
        <v>806.54</v>
      </c>
    </row>
    <row r="16" spans="1:6" s="102" customFormat="1" ht="26.1" customHeight="1" x14ac:dyDescent="0.2">
      <c r="A16" s="8" t="s">
        <v>71</v>
      </c>
      <c r="B16" s="21" t="s">
        <v>352</v>
      </c>
      <c r="C16" s="19">
        <v>806.54</v>
      </c>
      <c r="D16" s="47">
        <v>0</v>
      </c>
      <c r="E16" s="47">
        <v>0</v>
      </c>
      <c r="F16" s="19">
        <v>806.54</v>
      </c>
    </row>
    <row r="17" spans="1:6" ht="12.95" customHeight="1" x14ac:dyDescent="0.2"/>
    <row r="18" spans="1:6" ht="12.95" customHeight="1" x14ac:dyDescent="0.2">
      <c r="A18" s="230" t="s">
        <v>357</v>
      </c>
      <c r="B18" s="230"/>
      <c r="C18" s="230"/>
      <c r="D18" s="230"/>
      <c r="E18" s="230"/>
      <c r="F18" s="230"/>
    </row>
    <row r="19" spans="1:6" ht="12.95" customHeight="1" x14ac:dyDescent="0.2">
      <c r="A19" s="219" t="s">
        <v>356</v>
      </c>
      <c r="B19" s="219"/>
      <c r="C19" s="219"/>
      <c r="D19" s="219"/>
      <c r="E19" s="219"/>
      <c r="F19" s="219"/>
    </row>
    <row r="20" spans="1:6" ht="12.95" customHeight="1" x14ac:dyDescent="0.2">
      <c r="F20" s="103" t="s">
        <v>358</v>
      </c>
    </row>
    <row r="21" spans="1:6" ht="11.1" customHeight="1" x14ac:dyDescent="0.2"/>
    <row r="22" spans="1:6" ht="63" customHeight="1" x14ac:dyDescent="0.2">
      <c r="A22" s="8" t="s">
        <v>19</v>
      </c>
      <c r="B22" s="8" t="s">
        <v>20</v>
      </c>
      <c r="C22" s="8" t="s">
        <v>343</v>
      </c>
      <c r="D22" s="8" t="s">
        <v>349</v>
      </c>
      <c r="E22" s="8" t="s">
        <v>350</v>
      </c>
      <c r="F22" s="8" t="s">
        <v>137</v>
      </c>
    </row>
    <row r="23" spans="1:6" ht="12.95" customHeight="1" x14ac:dyDescent="0.2">
      <c r="A23" s="8" t="s">
        <v>24</v>
      </c>
      <c r="B23" s="8" t="s">
        <v>25</v>
      </c>
      <c r="C23" s="8" t="s">
        <v>26</v>
      </c>
      <c r="D23" s="8" t="s">
        <v>27</v>
      </c>
      <c r="E23" s="8" t="s">
        <v>28</v>
      </c>
      <c r="F23" s="8" t="s">
        <v>33</v>
      </c>
    </row>
    <row r="24" spans="1:6" ht="38.1" customHeight="1" x14ac:dyDescent="0.2">
      <c r="A24" s="8" t="s">
        <v>24</v>
      </c>
      <c r="B24" s="18" t="s">
        <v>359</v>
      </c>
      <c r="C24" s="19">
        <v>1388.53</v>
      </c>
      <c r="D24" s="47">
        <v>0</v>
      </c>
      <c r="E24" s="47">
        <v>0</v>
      </c>
      <c r="F24" s="19">
        <v>1388.53</v>
      </c>
    </row>
    <row r="25" spans="1:6" ht="26.1" customHeight="1" x14ac:dyDescent="0.2">
      <c r="A25" s="8" t="s">
        <v>25</v>
      </c>
      <c r="B25" s="21" t="s">
        <v>352</v>
      </c>
      <c r="C25" s="19">
        <v>1388.53</v>
      </c>
      <c r="D25" s="47">
        <v>0</v>
      </c>
      <c r="E25" s="47">
        <v>0</v>
      </c>
      <c r="F25" s="19">
        <v>1388.53</v>
      </c>
    </row>
    <row r="26" spans="1:6" ht="12.95" customHeight="1" x14ac:dyDescent="0.2">
      <c r="A26" s="8" t="s">
        <v>33</v>
      </c>
      <c r="B26" s="18" t="s">
        <v>353</v>
      </c>
      <c r="C26" s="106">
        <v>403.39</v>
      </c>
      <c r="D26" s="47">
        <v>0</v>
      </c>
      <c r="E26" s="47">
        <v>0</v>
      </c>
      <c r="F26" s="106">
        <v>403.39</v>
      </c>
    </row>
    <row r="27" spans="1:6" ht="26.1" customHeight="1" x14ac:dyDescent="0.2">
      <c r="A27" s="8" t="s">
        <v>138</v>
      </c>
      <c r="B27" s="21" t="s">
        <v>352</v>
      </c>
      <c r="C27" s="106">
        <v>403.39</v>
      </c>
      <c r="D27" s="47">
        <v>0</v>
      </c>
      <c r="E27" s="47">
        <v>0</v>
      </c>
      <c r="F27" s="106">
        <v>403.39</v>
      </c>
    </row>
    <row r="28" spans="1:6" ht="26.1" customHeight="1" x14ac:dyDescent="0.2">
      <c r="A28" s="8" t="s">
        <v>39</v>
      </c>
      <c r="B28" s="18" t="s">
        <v>354</v>
      </c>
      <c r="C28" s="107">
        <v>-1250.8800000000001</v>
      </c>
      <c r="D28" s="47">
        <v>0</v>
      </c>
      <c r="E28" s="47">
        <v>0</v>
      </c>
      <c r="F28" s="107">
        <v>-1250.8800000000001</v>
      </c>
    </row>
    <row r="29" spans="1:6" ht="26.1" customHeight="1" x14ac:dyDescent="0.2">
      <c r="A29" s="8" t="s">
        <v>41</v>
      </c>
      <c r="B29" s="21" t="s">
        <v>352</v>
      </c>
      <c r="C29" s="107">
        <v>-1250.8800000000001</v>
      </c>
      <c r="D29" s="47">
        <v>0</v>
      </c>
      <c r="E29" s="47">
        <v>0</v>
      </c>
      <c r="F29" s="107">
        <v>-1250.8800000000001</v>
      </c>
    </row>
    <row r="30" spans="1:6" ht="38.1" customHeight="1" x14ac:dyDescent="0.2">
      <c r="A30" s="8" t="s">
        <v>68</v>
      </c>
      <c r="B30" s="18" t="s">
        <v>360</v>
      </c>
      <c r="C30" s="19">
        <v>541.04</v>
      </c>
      <c r="D30" s="47">
        <v>0</v>
      </c>
      <c r="E30" s="47">
        <v>0</v>
      </c>
      <c r="F30" s="19">
        <v>541.04</v>
      </c>
    </row>
    <row r="31" spans="1:6" ht="26.1" customHeight="1" x14ac:dyDescent="0.2">
      <c r="A31" s="8" t="s">
        <v>71</v>
      </c>
      <c r="B31" s="21" t="s">
        <v>352</v>
      </c>
      <c r="C31" s="19">
        <v>541.04</v>
      </c>
      <c r="D31" s="47">
        <v>0</v>
      </c>
      <c r="E31" s="47">
        <v>0</v>
      </c>
      <c r="F31" s="19">
        <v>541.04</v>
      </c>
    </row>
    <row r="32" spans="1:6" s="1" customFormat="1" ht="11.1" customHeight="1" x14ac:dyDescent="0.2"/>
  </sheetData>
  <mergeCells count="5">
    <mergeCell ref="A1:F1"/>
    <mergeCell ref="A3:F3"/>
    <mergeCell ref="A4:F4"/>
    <mergeCell ref="A18:F18"/>
    <mergeCell ref="A19:F19"/>
  </mergeCells>
  <pageMargins left="0.78740157480314965" right="0.19685039370078741" top="0.19685039370078741" bottom="0.19685039370078741" header="0" footer="0"/>
  <pageSetup paperSize="9" firstPageNumber="30" fitToHeight="0" pageOrder="overThenDown" orientation="portrait" useFirstPageNumber="1"/>
  <headerFooter>
    <oddFooter>&amp;C&amp;"Arial,normal"&amp;8&amp;P</oddFooter>
  </headerFooter>
  <rowBreaks count="1" manualBreakCount="1">
    <brk id="3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2"/>
  <sheetViews>
    <sheetView tabSelected="1" workbookViewId="0">
      <selection activeCell="A12" sqref="A12:XFD12"/>
    </sheetView>
  </sheetViews>
  <sheetFormatPr defaultColWidth="10.5" defaultRowHeight="11.45" customHeight="1" x14ac:dyDescent="0.2"/>
  <cols>
    <col min="1" max="1" width="9.33203125" style="1" customWidth="1"/>
    <col min="2" max="2" width="60.6640625" style="1" customWidth="1"/>
    <col min="3" max="4" width="23.33203125" style="1" customWidth="1"/>
  </cols>
  <sheetData>
    <row r="1" spans="1:4" ht="26.1" customHeight="1" x14ac:dyDescent="0.2">
      <c r="A1" s="233" t="s">
        <v>361</v>
      </c>
      <c r="B1" s="233"/>
      <c r="C1" s="233"/>
      <c r="D1" s="233"/>
    </row>
    <row r="2" spans="1:4" ht="12.95" customHeight="1" x14ac:dyDescent="0.2"/>
    <row r="3" spans="1:4" ht="26.1" customHeight="1" x14ac:dyDescent="0.2">
      <c r="A3" s="221" t="s">
        <v>362</v>
      </c>
      <c r="B3" s="221"/>
      <c r="C3" s="221"/>
      <c r="D3" s="221"/>
    </row>
    <row r="4" spans="1:4" ht="12.95" customHeight="1" x14ac:dyDescent="0.2">
      <c r="D4" s="108" t="s">
        <v>363</v>
      </c>
    </row>
    <row r="5" spans="1:4" ht="12.95" customHeight="1" x14ac:dyDescent="0.2"/>
    <row r="6" spans="1:4" ht="26.1" customHeight="1" x14ac:dyDescent="0.2">
      <c r="A6" s="8" t="s">
        <v>19</v>
      </c>
      <c r="B6" s="8" t="s">
        <v>20</v>
      </c>
      <c r="C6" s="8" t="s">
        <v>12</v>
      </c>
      <c r="D6" s="8" t="s">
        <v>346</v>
      </c>
    </row>
    <row r="7" spans="1:4" ht="12.95" customHeight="1" x14ac:dyDescent="0.2">
      <c r="A7" s="8" t="s">
        <v>24</v>
      </c>
      <c r="B7" s="8" t="s">
        <v>25</v>
      </c>
      <c r="C7" s="8" t="s">
        <v>26</v>
      </c>
      <c r="D7" s="8" t="s">
        <v>27</v>
      </c>
    </row>
    <row r="8" spans="1:4" ht="12.95" customHeight="1" x14ac:dyDescent="0.2">
      <c r="A8" s="8" t="s">
        <v>24</v>
      </c>
      <c r="B8" s="18" t="s">
        <v>364</v>
      </c>
      <c r="C8" s="99">
        <v>257916333.09</v>
      </c>
      <c r="D8" s="99">
        <v>259288394.36000001</v>
      </c>
    </row>
    <row r="9" spans="1:4" s="1" customFormat="1" ht="12.95" customHeight="1" x14ac:dyDescent="0.2">
      <c r="A9" s="8" t="s">
        <v>33</v>
      </c>
      <c r="B9" s="18" t="s">
        <v>137</v>
      </c>
      <c r="C9" s="99">
        <v>257916333.09</v>
      </c>
      <c r="D9" s="99">
        <v>259288394.36000001</v>
      </c>
    </row>
    <row r="10" spans="1:4" s="1" customFormat="1" ht="11.1" customHeight="1" x14ac:dyDescent="0.2"/>
    <row r="11" spans="1:4" s="1" customFormat="1" ht="12.95" customHeight="1" x14ac:dyDescent="0.2">
      <c r="A11" s="231" t="s">
        <v>365</v>
      </c>
      <c r="B11" s="232"/>
      <c r="C11" s="232"/>
      <c r="D11" s="232"/>
    </row>
    <row r="12" spans="1:4" ht="11.1" customHeight="1" x14ac:dyDescent="0.2"/>
  </sheetData>
  <mergeCells count="3">
    <mergeCell ref="A1:D1"/>
    <mergeCell ref="A3:D3"/>
    <mergeCell ref="A11:D11"/>
  </mergeCells>
  <pageMargins left="0.78740157480314965" right="0.19685039370078741" top="0.19685039370078741" bottom="0.19685039370078741" header="0" footer="0"/>
  <pageSetup paperSize="9" firstPageNumber="31" fitToHeight="0" pageOrder="overThenDown" orientation="portrait" useFirstPageNumber="1"/>
  <headerFooter>
    <oddFooter>&amp;C&amp;"Arial,normal"&amp;8&amp;P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2"/>
  <sheetViews>
    <sheetView workbookViewId="0">
      <selection activeCell="B44" sqref="B44"/>
    </sheetView>
  </sheetViews>
  <sheetFormatPr defaultColWidth="10.5" defaultRowHeight="11.45" customHeight="1" x14ac:dyDescent="0.2"/>
  <cols>
    <col min="1" max="1" width="9.33203125" style="1" customWidth="1"/>
    <col min="2" max="2" width="58.33203125" style="1" customWidth="1"/>
    <col min="3" max="4" width="23.33203125" style="1" customWidth="1"/>
  </cols>
  <sheetData>
    <row r="1" spans="1:4" s="1" customFormat="1" ht="26.1" customHeight="1" x14ac:dyDescent="0.2">
      <c r="A1" s="234" t="s">
        <v>361</v>
      </c>
      <c r="B1" s="234"/>
      <c r="C1" s="234"/>
      <c r="D1" s="234"/>
    </row>
    <row r="2" spans="1:4" s="1" customFormat="1" ht="12.95" customHeight="1" x14ac:dyDescent="0.2"/>
    <row r="3" spans="1:4" s="1" customFormat="1" ht="12.95" customHeight="1" x14ac:dyDescent="0.2">
      <c r="A3" s="234" t="s">
        <v>364</v>
      </c>
      <c r="B3" s="234"/>
      <c r="C3" s="234"/>
      <c r="D3" s="234"/>
    </row>
    <row r="4" spans="1:4" s="1" customFormat="1" ht="12.95" customHeight="1" x14ac:dyDescent="0.2">
      <c r="D4" s="109" t="s">
        <v>366</v>
      </c>
    </row>
    <row r="5" spans="1:4" s="1" customFormat="1" ht="12.95" customHeight="1" x14ac:dyDescent="0.2"/>
    <row r="6" spans="1:4" s="1" customFormat="1" ht="26.1" customHeight="1" x14ac:dyDescent="0.2">
      <c r="A6" s="110" t="s">
        <v>19</v>
      </c>
      <c r="B6" s="110" t="s">
        <v>20</v>
      </c>
      <c r="C6" s="110" t="s">
        <v>12</v>
      </c>
      <c r="D6" s="110" t="s">
        <v>346</v>
      </c>
    </row>
    <row r="7" spans="1:4" s="1" customFormat="1" ht="12.95" customHeight="1" x14ac:dyDescent="0.2">
      <c r="A7" s="110" t="s">
        <v>24</v>
      </c>
      <c r="B7" s="110" t="s">
        <v>25</v>
      </c>
      <c r="C7" s="110" t="s">
        <v>26</v>
      </c>
      <c r="D7" s="110" t="s">
        <v>27</v>
      </c>
    </row>
    <row r="8" spans="1:4" s="1" customFormat="1" ht="26.1" customHeight="1" x14ac:dyDescent="0.2">
      <c r="A8" s="110" t="s">
        <v>28</v>
      </c>
      <c r="B8" s="111" t="s">
        <v>367</v>
      </c>
      <c r="C8" s="99">
        <v>257916333.09</v>
      </c>
      <c r="D8" s="99">
        <v>259288394.36000001</v>
      </c>
    </row>
    <row r="9" spans="1:4" s="1" customFormat="1" ht="12.95" customHeight="1" x14ac:dyDescent="0.2">
      <c r="A9" s="110" t="s">
        <v>33</v>
      </c>
      <c r="B9" s="112" t="s">
        <v>368</v>
      </c>
      <c r="C9" s="99">
        <v>114230283.09</v>
      </c>
      <c r="D9" s="99">
        <v>117154994.36</v>
      </c>
    </row>
    <row r="10" spans="1:4" s="1" customFormat="1" ht="12.95" customHeight="1" x14ac:dyDescent="0.2">
      <c r="A10" s="110" t="s">
        <v>39</v>
      </c>
      <c r="B10" s="112" t="s">
        <v>369</v>
      </c>
      <c r="C10" s="99">
        <v>143686050</v>
      </c>
      <c r="D10" s="99">
        <v>142133400</v>
      </c>
    </row>
    <row r="11" spans="1:4" s="1" customFormat="1" ht="12.95" customHeight="1" x14ac:dyDescent="0.2">
      <c r="A11" s="110" t="s">
        <v>41</v>
      </c>
      <c r="B11" s="111" t="s">
        <v>137</v>
      </c>
      <c r="C11" s="99">
        <v>257916333.09</v>
      </c>
      <c r="D11" s="99">
        <v>259288394.36000001</v>
      </c>
    </row>
    <row r="12" spans="1:4" s="1" customFormat="1" ht="11.1" customHeight="1" x14ac:dyDescent="0.2"/>
  </sheetData>
  <mergeCells count="2">
    <mergeCell ref="A1:D1"/>
    <mergeCell ref="A3:D3"/>
  </mergeCells>
  <pageMargins left="0.78740157480314965" right="0.19685039370078741" top="0.19685039370078741" bottom="0.19685039370078741" header="0" footer="0"/>
  <pageSetup paperSize="9" firstPageNumber="32" fitToHeight="0" pageOrder="overThenDown" orientation="portrait" useFirstPageNumber="1"/>
  <headerFooter>
    <oddFooter>&amp;C&amp;"Arial,normal"&amp;8&amp;P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13"/>
  <sheetViews>
    <sheetView workbookViewId="0">
      <selection activeCell="B44" sqref="B44"/>
    </sheetView>
  </sheetViews>
  <sheetFormatPr defaultColWidth="10.5" defaultRowHeight="11.45" customHeight="1" x14ac:dyDescent="0.2"/>
  <cols>
    <col min="1" max="1" width="9.33203125" style="1" customWidth="1"/>
    <col min="2" max="2" width="46.6640625" style="1" customWidth="1"/>
    <col min="3" max="8" width="19.83203125" style="1" customWidth="1"/>
  </cols>
  <sheetData>
    <row r="1" spans="1:8" ht="12.95" customHeight="1" x14ac:dyDescent="0.2">
      <c r="A1" s="113" t="s">
        <v>370</v>
      </c>
      <c r="B1" s="113"/>
      <c r="C1" s="113"/>
      <c r="D1" s="113"/>
      <c r="E1" s="113"/>
      <c r="F1" s="113"/>
      <c r="G1" s="113"/>
      <c r="H1" s="113"/>
    </row>
    <row r="2" spans="1:8" s="1" customFormat="1" ht="12.95" customHeight="1" x14ac:dyDescent="0.2">
      <c r="A2" s="114"/>
      <c r="B2" s="114"/>
      <c r="C2" s="114"/>
      <c r="D2" s="115"/>
      <c r="E2" s="115"/>
      <c r="F2" s="114"/>
      <c r="G2" s="115"/>
      <c r="H2" s="115"/>
    </row>
    <row r="3" spans="1:8" ht="12.95" customHeight="1" x14ac:dyDescent="0.2">
      <c r="A3" s="113" t="s">
        <v>371</v>
      </c>
      <c r="B3" s="113"/>
      <c r="C3" s="113"/>
      <c r="D3" s="113"/>
      <c r="E3" s="113"/>
      <c r="F3" s="113"/>
      <c r="G3" s="113"/>
      <c r="H3" s="113"/>
    </row>
    <row r="4" spans="1:8" s="1" customFormat="1" ht="12.95" customHeight="1" x14ac:dyDescent="0.2">
      <c r="A4" s="116"/>
      <c r="B4" s="116"/>
      <c r="C4" s="116"/>
      <c r="F4" s="235" t="s">
        <v>372</v>
      </c>
      <c r="G4" s="236"/>
      <c r="H4" s="236"/>
    </row>
    <row r="5" spans="1:8" s="1" customFormat="1" ht="12.95" customHeight="1" x14ac:dyDescent="0.2"/>
    <row r="6" spans="1:8" s="1" customFormat="1" ht="12.95" customHeight="1" x14ac:dyDescent="0.2">
      <c r="A6" s="117"/>
      <c r="B6" s="117"/>
      <c r="C6" s="237" t="s">
        <v>12</v>
      </c>
      <c r="D6" s="237"/>
      <c r="E6" s="237"/>
      <c r="F6" s="237" t="s">
        <v>346</v>
      </c>
      <c r="G6" s="237"/>
      <c r="H6" s="237"/>
    </row>
    <row r="7" spans="1:8" ht="38.1" customHeight="1" x14ac:dyDescent="0.2">
      <c r="A7" s="118" t="s">
        <v>19</v>
      </c>
      <c r="B7" s="118" t="s">
        <v>20</v>
      </c>
      <c r="C7" s="110" t="s">
        <v>339</v>
      </c>
      <c r="D7" s="110" t="s">
        <v>340</v>
      </c>
      <c r="E7" s="110" t="s">
        <v>341</v>
      </c>
      <c r="F7" s="110" t="s">
        <v>339</v>
      </c>
      <c r="G7" s="110" t="s">
        <v>340</v>
      </c>
      <c r="H7" s="110" t="s">
        <v>341</v>
      </c>
    </row>
    <row r="8" spans="1:8" s="1" customFormat="1" ht="12.95" customHeight="1" x14ac:dyDescent="0.2">
      <c r="A8" s="110" t="s">
        <v>24</v>
      </c>
      <c r="B8" s="110" t="s">
        <v>25</v>
      </c>
      <c r="C8" s="110" t="s">
        <v>26</v>
      </c>
      <c r="D8" s="110" t="s">
        <v>27</v>
      </c>
      <c r="E8" s="110" t="s">
        <v>28</v>
      </c>
      <c r="F8" s="110" t="s">
        <v>33</v>
      </c>
      <c r="G8" s="110" t="s">
        <v>138</v>
      </c>
      <c r="H8" s="110" t="s">
        <v>34</v>
      </c>
    </row>
    <row r="9" spans="1:8" s="1" customFormat="1" ht="51" customHeight="1" x14ac:dyDescent="0.2">
      <c r="A9" s="110" t="s">
        <v>34</v>
      </c>
      <c r="B9" s="111" t="s">
        <v>373</v>
      </c>
      <c r="C9" s="99">
        <v>1534394.24</v>
      </c>
      <c r="D9" s="94">
        <v>3433.82</v>
      </c>
      <c r="E9" s="99">
        <v>1530960.42</v>
      </c>
      <c r="F9" s="99">
        <v>26340873.43</v>
      </c>
      <c r="G9" s="94">
        <v>58948.24</v>
      </c>
      <c r="H9" s="99">
        <v>26281925.190000001</v>
      </c>
    </row>
    <row r="10" spans="1:8" s="1" customFormat="1" ht="26.1" customHeight="1" x14ac:dyDescent="0.2">
      <c r="A10" s="110" t="s">
        <v>38</v>
      </c>
      <c r="B10" s="111" t="s">
        <v>374</v>
      </c>
      <c r="C10" s="99">
        <v>155249955.30000001</v>
      </c>
      <c r="D10" s="95">
        <v>0</v>
      </c>
      <c r="E10" s="99">
        <v>155249955.30000001</v>
      </c>
      <c r="F10" s="99">
        <v>127324002.23999999</v>
      </c>
      <c r="G10" s="95">
        <v>0</v>
      </c>
      <c r="H10" s="99">
        <v>127324002.23999999</v>
      </c>
    </row>
    <row r="11" spans="1:8" s="1" customFormat="1" ht="38.1" customHeight="1" x14ac:dyDescent="0.2">
      <c r="A11" s="110" t="s">
        <v>39</v>
      </c>
      <c r="B11" s="111" t="s">
        <v>375</v>
      </c>
      <c r="C11" s="94">
        <v>44928.1</v>
      </c>
      <c r="D11" s="119">
        <v>327.87</v>
      </c>
      <c r="E11" s="94">
        <v>44600.23</v>
      </c>
      <c r="F11" s="94">
        <v>43544.85</v>
      </c>
      <c r="G11" s="120">
        <v>317.77</v>
      </c>
      <c r="H11" s="94">
        <v>43227.08</v>
      </c>
    </row>
    <row r="12" spans="1:8" s="1" customFormat="1" ht="12.95" customHeight="1" x14ac:dyDescent="0.2">
      <c r="A12" s="110" t="s">
        <v>139</v>
      </c>
      <c r="B12" s="111" t="s">
        <v>137</v>
      </c>
      <c r="C12" s="99">
        <v>156829277.63999999</v>
      </c>
      <c r="D12" s="94">
        <v>3761.69</v>
      </c>
      <c r="E12" s="99">
        <v>156825515.94999999</v>
      </c>
      <c r="F12" s="99">
        <v>153708420.52000001</v>
      </c>
      <c r="G12" s="94">
        <v>59266.01</v>
      </c>
      <c r="H12" s="99">
        <v>153649154.50999999</v>
      </c>
    </row>
    <row r="13" spans="1:8" s="1" customFormat="1" ht="11.1" customHeight="1" x14ac:dyDescent="0.2"/>
  </sheetData>
  <mergeCells count="3">
    <mergeCell ref="F4:H4"/>
    <mergeCell ref="C6:E6"/>
    <mergeCell ref="F6:H6"/>
  </mergeCells>
  <pageMargins left="0.78740157480314965" right="0.19685039370078741" top="0.19685039370078741" bottom="0.19685039370078741" header="0" footer="0"/>
  <pageSetup paperSize="9" firstPageNumber="33" fitToHeight="0" pageOrder="overThenDown" orientation="portrait" useFirstPageNumber="1"/>
  <headerFooter>
    <oddFooter>&amp;C&amp;"Arial,normal"&amp;8&amp;P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N32"/>
  <sheetViews>
    <sheetView workbookViewId="0">
      <selection activeCell="B44" sqref="B44"/>
    </sheetView>
  </sheetViews>
  <sheetFormatPr defaultColWidth="10.5" defaultRowHeight="11.45" customHeight="1" x14ac:dyDescent="0.2"/>
  <cols>
    <col min="1" max="1" width="9.33203125" style="1" customWidth="1"/>
    <col min="2" max="2" width="60.6640625" style="1" customWidth="1"/>
    <col min="3" max="14" width="14" style="1" customWidth="1"/>
  </cols>
  <sheetData>
    <row r="1" spans="1:14" s="1" customFormat="1" ht="12.95" customHeight="1" x14ac:dyDescent="0.2">
      <c r="A1" s="234" t="s">
        <v>370</v>
      </c>
      <c r="B1" s="234"/>
      <c r="C1" s="234"/>
      <c r="D1" s="234"/>
      <c r="E1" s="234"/>
      <c r="F1" s="234"/>
      <c r="G1" s="234"/>
      <c r="H1" s="234"/>
      <c r="I1" s="234"/>
      <c r="J1" s="234"/>
      <c r="K1" s="234"/>
      <c r="L1" s="234"/>
      <c r="M1" s="234"/>
      <c r="N1" s="234"/>
    </row>
    <row r="2" spans="1:14" s="1" customFormat="1" ht="12.95" customHeight="1" x14ac:dyDescent="0.2"/>
    <row r="3" spans="1:14" s="1" customFormat="1" ht="12.95" customHeight="1" x14ac:dyDescent="0.2">
      <c r="A3" s="234" t="s">
        <v>376</v>
      </c>
      <c r="B3" s="234"/>
      <c r="C3" s="234"/>
      <c r="D3" s="234"/>
      <c r="E3" s="234"/>
      <c r="F3" s="234"/>
      <c r="G3" s="234"/>
      <c r="H3" s="234"/>
      <c r="I3" s="234"/>
      <c r="J3" s="234"/>
      <c r="K3" s="234"/>
      <c r="L3" s="234"/>
      <c r="M3" s="234"/>
      <c r="N3" s="234"/>
    </row>
    <row r="4" spans="1:14" s="1" customFormat="1" ht="12.95" customHeight="1" x14ac:dyDescent="0.2">
      <c r="A4" s="238" t="s">
        <v>91</v>
      </c>
      <c r="B4" s="238"/>
      <c r="C4" s="238"/>
      <c r="D4" s="238"/>
      <c r="E4" s="238"/>
      <c r="F4" s="238"/>
      <c r="G4" s="238"/>
      <c r="H4" s="238"/>
      <c r="I4" s="238"/>
      <c r="J4" s="238"/>
      <c r="K4" s="238"/>
      <c r="L4" s="238"/>
      <c r="M4" s="238"/>
      <c r="N4" s="238"/>
    </row>
    <row r="5" spans="1:14" s="1" customFormat="1" ht="12.95" customHeight="1" x14ac:dyDescent="0.2">
      <c r="N5" s="121" t="s">
        <v>377</v>
      </c>
    </row>
    <row r="6" spans="1:14" s="1" customFormat="1" ht="12.95" customHeight="1" x14ac:dyDescent="0.2"/>
    <row r="7" spans="1:14" s="1" customFormat="1" ht="189" customHeight="1" x14ac:dyDescent="0.2">
      <c r="A7" s="110" t="s">
        <v>19</v>
      </c>
      <c r="B7" s="110" t="s">
        <v>20</v>
      </c>
      <c r="C7" s="122" t="s">
        <v>378</v>
      </c>
      <c r="D7" s="122" t="s">
        <v>379</v>
      </c>
      <c r="E7" s="122" t="s">
        <v>380</v>
      </c>
      <c r="F7" s="122" t="s">
        <v>381</v>
      </c>
      <c r="G7" s="122" t="s">
        <v>382</v>
      </c>
      <c r="H7" s="122" t="s">
        <v>383</v>
      </c>
      <c r="I7" s="122" t="s">
        <v>373</v>
      </c>
      <c r="J7" s="122" t="s">
        <v>384</v>
      </c>
      <c r="K7" s="122" t="s">
        <v>374</v>
      </c>
      <c r="L7" s="122" t="s">
        <v>375</v>
      </c>
      <c r="M7" s="122" t="s">
        <v>385</v>
      </c>
      <c r="N7" s="122" t="s">
        <v>137</v>
      </c>
    </row>
    <row r="8" spans="1:14" s="1" customFormat="1" ht="12.95" customHeight="1" x14ac:dyDescent="0.2">
      <c r="A8" s="110" t="s">
        <v>24</v>
      </c>
      <c r="B8" s="110" t="s">
        <v>25</v>
      </c>
      <c r="C8" s="110" t="s">
        <v>26</v>
      </c>
      <c r="D8" s="110" t="s">
        <v>27</v>
      </c>
      <c r="E8" s="110" t="s">
        <v>28</v>
      </c>
      <c r="F8" s="110" t="s">
        <v>33</v>
      </c>
      <c r="G8" s="110" t="s">
        <v>138</v>
      </c>
      <c r="H8" s="110" t="s">
        <v>34</v>
      </c>
      <c r="I8" s="110" t="s">
        <v>36</v>
      </c>
      <c r="J8" s="110" t="s">
        <v>38</v>
      </c>
      <c r="K8" s="110" t="s">
        <v>39</v>
      </c>
      <c r="L8" s="110" t="s">
        <v>41</v>
      </c>
      <c r="M8" s="110" t="s">
        <v>139</v>
      </c>
      <c r="N8" s="110" t="s">
        <v>140</v>
      </c>
    </row>
    <row r="9" spans="1:14" s="1" customFormat="1" ht="26.1" customHeight="1" x14ac:dyDescent="0.2">
      <c r="A9" s="110" t="s">
        <v>24</v>
      </c>
      <c r="B9" s="111" t="s">
        <v>351</v>
      </c>
      <c r="C9" s="95">
        <v>0</v>
      </c>
      <c r="D9" s="95">
        <v>0</v>
      </c>
      <c r="E9" s="95">
        <v>0</v>
      </c>
      <c r="F9" s="95">
        <v>0</v>
      </c>
      <c r="G9" s="95">
        <v>0</v>
      </c>
      <c r="H9" s="95">
        <v>0</v>
      </c>
      <c r="I9" s="99">
        <v>26340873.43</v>
      </c>
      <c r="J9" s="95">
        <v>0</v>
      </c>
      <c r="K9" s="99">
        <v>55164583.590000004</v>
      </c>
      <c r="L9" s="94">
        <v>43544.85</v>
      </c>
      <c r="M9" s="99">
        <v>72159418.650000006</v>
      </c>
      <c r="N9" s="99">
        <v>153708420.52000001</v>
      </c>
    </row>
    <row r="10" spans="1:14" s="1" customFormat="1" ht="26.1" customHeight="1" x14ac:dyDescent="0.2">
      <c r="A10" s="110" t="s">
        <v>25</v>
      </c>
      <c r="B10" s="112" t="s">
        <v>352</v>
      </c>
      <c r="C10" s="95">
        <v>0</v>
      </c>
      <c r="D10" s="95">
        <v>0</v>
      </c>
      <c r="E10" s="95">
        <v>0</v>
      </c>
      <c r="F10" s="95">
        <v>0</v>
      </c>
      <c r="G10" s="95">
        <v>0</v>
      </c>
      <c r="H10" s="95">
        <v>0</v>
      </c>
      <c r="I10" s="99">
        <v>26340873.43</v>
      </c>
      <c r="J10" s="95">
        <v>0</v>
      </c>
      <c r="K10" s="99">
        <v>55164583.590000004</v>
      </c>
      <c r="L10" s="94">
        <v>43544.85</v>
      </c>
      <c r="M10" s="99">
        <v>72159418.650000006</v>
      </c>
      <c r="N10" s="99">
        <v>153708420.52000001</v>
      </c>
    </row>
    <row r="11" spans="1:14" s="1" customFormat="1" ht="12.95" customHeight="1" x14ac:dyDescent="0.2">
      <c r="A11" s="110" t="s">
        <v>33</v>
      </c>
      <c r="B11" s="111" t="s">
        <v>353</v>
      </c>
      <c r="C11" s="95">
        <v>0</v>
      </c>
      <c r="D11" s="95">
        <v>0</v>
      </c>
      <c r="E11" s="95">
        <v>0</v>
      </c>
      <c r="F11" s="95">
        <v>0</v>
      </c>
      <c r="G11" s="95">
        <v>0</v>
      </c>
      <c r="H11" s="95">
        <v>0</v>
      </c>
      <c r="I11" s="99">
        <v>10748878398.43</v>
      </c>
      <c r="J11" s="95">
        <v>0</v>
      </c>
      <c r="K11" s="99">
        <v>8506581802.9399996</v>
      </c>
      <c r="L11" s="94">
        <v>16419.2</v>
      </c>
      <c r="M11" s="95">
        <v>0</v>
      </c>
      <c r="N11" s="99">
        <v>19255476620.57</v>
      </c>
    </row>
    <row r="12" spans="1:14" s="1" customFormat="1" ht="26.1" customHeight="1" x14ac:dyDescent="0.2">
      <c r="A12" s="110" t="s">
        <v>138</v>
      </c>
      <c r="B12" s="112" t="s">
        <v>352</v>
      </c>
      <c r="C12" s="95">
        <v>0</v>
      </c>
      <c r="D12" s="95">
        <v>0</v>
      </c>
      <c r="E12" s="95">
        <v>0</v>
      </c>
      <c r="F12" s="95">
        <v>0</v>
      </c>
      <c r="G12" s="95">
        <v>0</v>
      </c>
      <c r="H12" s="95">
        <v>0</v>
      </c>
      <c r="I12" s="99">
        <v>10748878398.43</v>
      </c>
      <c r="J12" s="95">
        <v>0</v>
      </c>
      <c r="K12" s="99">
        <v>8506581802.9399996</v>
      </c>
      <c r="L12" s="94">
        <v>16419.2</v>
      </c>
      <c r="M12" s="95">
        <v>0</v>
      </c>
      <c r="N12" s="99">
        <v>19255476620.57</v>
      </c>
    </row>
    <row r="13" spans="1:14" s="1" customFormat="1" ht="12.95" customHeight="1" x14ac:dyDescent="0.2">
      <c r="A13" s="110" t="s">
        <v>39</v>
      </c>
      <c r="B13" s="111" t="s">
        <v>354</v>
      </c>
      <c r="C13" s="95">
        <v>0</v>
      </c>
      <c r="D13" s="95">
        <v>0</v>
      </c>
      <c r="E13" s="95">
        <v>0</v>
      </c>
      <c r="F13" s="95">
        <v>0</v>
      </c>
      <c r="G13" s="95">
        <v>0</v>
      </c>
      <c r="H13" s="95">
        <v>0</v>
      </c>
      <c r="I13" s="123">
        <v>-10773684877.620001</v>
      </c>
      <c r="J13" s="95">
        <v>0</v>
      </c>
      <c r="K13" s="124">
        <v>-8478655849.8800001</v>
      </c>
      <c r="L13" s="125">
        <v>-15035.95</v>
      </c>
      <c r="M13" s="95">
        <v>0</v>
      </c>
      <c r="N13" s="126">
        <v>-19252355763.450001</v>
      </c>
    </row>
    <row r="14" spans="1:14" s="1" customFormat="1" ht="26.1" customHeight="1" x14ac:dyDescent="0.2">
      <c r="A14" s="110" t="s">
        <v>41</v>
      </c>
      <c r="B14" s="112" t="s">
        <v>352</v>
      </c>
      <c r="C14" s="95">
        <v>0</v>
      </c>
      <c r="D14" s="95">
        <v>0</v>
      </c>
      <c r="E14" s="95">
        <v>0</v>
      </c>
      <c r="F14" s="95">
        <v>0</v>
      </c>
      <c r="G14" s="95">
        <v>0</v>
      </c>
      <c r="H14" s="95">
        <v>0</v>
      </c>
      <c r="I14" s="123">
        <v>-10773684877.620001</v>
      </c>
      <c r="J14" s="95">
        <v>0</v>
      </c>
      <c r="K14" s="124">
        <v>-8478655849.8800001</v>
      </c>
      <c r="L14" s="125">
        <v>-15035.95</v>
      </c>
      <c r="M14" s="95">
        <v>0</v>
      </c>
      <c r="N14" s="126">
        <v>-19252355763.450001</v>
      </c>
    </row>
    <row r="15" spans="1:14" s="1" customFormat="1" ht="26.1" customHeight="1" x14ac:dyDescent="0.2">
      <c r="A15" s="110" t="s">
        <v>68</v>
      </c>
      <c r="B15" s="111" t="s">
        <v>355</v>
      </c>
      <c r="C15" s="95">
        <v>0</v>
      </c>
      <c r="D15" s="95">
        <v>0</v>
      </c>
      <c r="E15" s="95">
        <v>0</v>
      </c>
      <c r="F15" s="95">
        <v>0</v>
      </c>
      <c r="G15" s="95">
        <v>0</v>
      </c>
      <c r="H15" s="95">
        <v>0</v>
      </c>
      <c r="I15" s="99">
        <v>1534394.24</v>
      </c>
      <c r="J15" s="95">
        <v>0</v>
      </c>
      <c r="K15" s="99">
        <v>83090536.650000006</v>
      </c>
      <c r="L15" s="94">
        <v>44928.1</v>
      </c>
      <c r="M15" s="99">
        <v>72159418.650000006</v>
      </c>
      <c r="N15" s="99">
        <v>156829277.63999999</v>
      </c>
    </row>
    <row r="16" spans="1:14" s="1" customFormat="1" ht="26.1" customHeight="1" x14ac:dyDescent="0.2">
      <c r="A16" s="110" t="s">
        <v>71</v>
      </c>
      <c r="B16" s="112" t="s">
        <v>352</v>
      </c>
      <c r="C16" s="95">
        <v>0</v>
      </c>
      <c r="D16" s="95">
        <v>0</v>
      </c>
      <c r="E16" s="95">
        <v>0</v>
      </c>
      <c r="F16" s="95">
        <v>0</v>
      </c>
      <c r="G16" s="95">
        <v>0</v>
      </c>
      <c r="H16" s="95">
        <v>0</v>
      </c>
      <c r="I16" s="99">
        <v>1534394.24</v>
      </c>
      <c r="J16" s="95">
        <v>0</v>
      </c>
      <c r="K16" s="99">
        <v>83090536.650000006</v>
      </c>
      <c r="L16" s="94">
        <v>44928.1</v>
      </c>
      <c r="M16" s="99">
        <v>72159418.650000006</v>
      </c>
      <c r="N16" s="99">
        <v>156829277.63999999</v>
      </c>
    </row>
    <row r="17" spans="1:14" ht="12.95" customHeight="1" x14ac:dyDescent="0.2"/>
    <row r="18" spans="1:14" ht="12.95" customHeight="1" x14ac:dyDescent="0.2">
      <c r="A18" s="234" t="s">
        <v>376</v>
      </c>
      <c r="B18" s="234"/>
      <c r="C18" s="234"/>
      <c r="D18" s="234"/>
      <c r="E18" s="234"/>
      <c r="F18" s="234"/>
      <c r="G18" s="234"/>
      <c r="H18" s="234"/>
      <c r="I18" s="234"/>
      <c r="J18" s="234"/>
      <c r="K18" s="234"/>
      <c r="L18" s="234"/>
      <c r="M18" s="234"/>
      <c r="N18" s="234"/>
    </row>
    <row r="19" spans="1:14" ht="12.95" customHeight="1" x14ac:dyDescent="0.2">
      <c r="A19" s="238" t="s">
        <v>356</v>
      </c>
      <c r="B19" s="238"/>
      <c r="C19" s="238"/>
      <c r="D19" s="238"/>
      <c r="E19" s="238"/>
      <c r="F19" s="238"/>
      <c r="G19" s="238"/>
      <c r="H19" s="238"/>
      <c r="I19" s="238"/>
      <c r="J19" s="238"/>
      <c r="K19" s="238"/>
      <c r="L19" s="238"/>
      <c r="M19" s="238"/>
      <c r="N19" s="238"/>
    </row>
    <row r="20" spans="1:14" ht="12.95" customHeight="1" x14ac:dyDescent="0.2">
      <c r="N20" s="121" t="s">
        <v>377</v>
      </c>
    </row>
    <row r="21" spans="1:14" ht="12.95" customHeight="1" x14ac:dyDescent="0.2"/>
    <row r="22" spans="1:14" s="1" customFormat="1" ht="189" customHeight="1" x14ac:dyDescent="0.2">
      <c r="A22" s="110" t="s">
        <v>19</v>
      </c>
      <c r="B22" s="110" t="s">
        <v>20</v>
      </c>
      <c r="C22" s="122" t="s">
        <v>378</v>
      </c>
      <c r="D22" s="122" t="s">
        <v>379</v>
      </c>
      <c r="E22" s="122" t="s">
        <v>380</v>
      </c>
      <c r="F22" s="122" t="s">
        <v>381</v>
      </c>
      <c r="G22" s="122" t="s">
        <v>382</v>
      </c>
      <c r="H22" s="122" t="s">
        <v>383</v>
      </c>
      <c r="I22" s="122" t="s">
        <v>373</v>
      </c>
      <c r="J22" s="122" t="s">
        <v>384</v>
      </c>
      <c r="K22" s="122" t="s">
        <v>374</v>
      </c>
      <c r="L22" s="122" t="s">
        <v>375</v>
      </c>
      <c r="M22" s="122" t="s">
        <v>385</v>
      </c>
      <c r="N22" s="122" t="s">
        <v>137</v>
      </c>
    </row>
    <row r="23" spans="1:14" ht="12.95" customHeight="1" x14ac:dyDescent="0.2">
      <c r="A23" s="110" t="s">
        <v>24</v>
      </c>
      <c r="B23" s="110" t="s">
        <v>25</v>
      </c>
      <c r="C23" s="110" t="s">
        <v>26</v>
      </c>
      <c r="D23" s="110" t="s">
        <v>27</v>
      </c>
      <c r="E23" s="110" t="s">
        <v>28</v>
      </c>
      <c r="F23" s="110" t="s">
        <v>33</v>
      </c>
      <c r="G23" s="110" t="s">
        <v>138</v>
      </c>
      <c r="H23" s="110" t="s">
        <v>34</v>
      </c>
      <c r="I23" s="110" t="s">
        <v>36</v>
      </c>
      <c r="J23" s="110" t="s">
        <v>38</v>
      </c>
      <c r="K23" s="110" t="s">
        <v>39</v>
      </c>
      <c r="L23" s="110" t="s">
        <v>41</v>
      </c>
      <c r="M23" s="110" t="s">
        <v>139</v>
      </c>
      <c r="N23" s="110" t="s">
        <v>140</v>
      </c>
    </row>
    <row r="24" spans="1:14" ht="26.1" customHeight="1" x14ac:dyDescent="0.2">
      <c r="A24" s="110" t="s">
        <v>24</v>
      </c>
      <c r="B24" s="111" t="s">
        <v>351</v>
      </c>
      <c r="C24" s="95">
        <v>0</v>
      </c>
      <c r="D24" s="95">
        <v>0</v>
      </c>
      <c r="E24" s="95">
        <v>0</v>
      </c>
      <c r="F24" s="95">
        <v>0</v>
      </c>
      <c r="G24" s="95">
        <v>0</v>
      </c>
      <c r="H24" s="95">
        <v>0</v>
      </c>
      <c r="I24" s="99">
        <v>52522728.130000003</v>
      </c>
      <c r="J24" s="95">
        <v>0</v>
      </c>
      <c r="K24" s="99">
        <v>2000290.1</v>
      </c>
      <c r="L24" s="94">
        <v>10768.96</v>
      </c>
      <c r="M24" s="95">
        <v>0</v>
      </c>
      <c r="N24" s="99">
        <v>54533787.189999998</v>
      </c>
    </row>
    <row r="25" spans="1:14" ht="26.1" customHeight="1" x14ac:dyDescent="0.2">
      <c r="A25" s="110" t="s">
        <v>25</v>
      </c>
      <c r="B25" s="112" t="s">
        <v>352</v>
      </c>
      <c r="C25" s="95">
        <v>0</v>
      </c>
      <c r="D25" s="95">
        <v>0</v>
      </c>
      <c r="E25" s="95">
        <v>0</v>
      </c>
      <c r="F25" s="95">
        <v>0</v>
      </c>
      <c r="G25" s="95">
        <v>0</v>
      </c>
      <c r="H25" s="95">
        <v>0</v>
      </c>
      <c r="I25" s="99">
        <v>52522728.130000003</v>
      </c>
      <c r="J25" s="95">
        <v>0</v>
      </c>
      <c r="K25" s="99">
        <v>2000290.1</v>
      </c>
      <c r="L25" s="94">
        <v>10768.96</v>
      </c>
      <c r="M25" s="95">
        <v>0</v>
      </c>
      <c r="N25" s="99">
        <v>54533787.189999998</v>
      </c>
    </row>
    <row r="26" spans="1:14" ht="12.95" customHeight="1" x14ac:dyDescent="0.2">
      <c r="A26" s="110" t="s">
        <v>33</v>
      </c>
      <c r="B26" s="111" t="s">
        <v>353</v>
      </c>
      <c r="C26" s="95">
        <v>0</v>
      </c>
      <c r="D26" s="95">
        <v>0</v>
      </c>
      <c r="E26" s="95">
        <v>0</v>
      </c>
      <c r="F26" s="95">
        <v>0</v>
      </c>
      <c r="G26" s="95">
        <v>0</v>
      </c>
      <c r="H26" s="95">
        <v>0</v>
      </c>
      <c r="I26" s="99">
        <v>5132124478.8100004</v>
      </c>
      <c r="J26" s="95">
        <v>0</v>
      </c>
      <c r="K26" s="99">
        <v>2809367750.4200001</v>
      </c>
      <c r="L26" s="94">
        <v>10000</v>
      </c>
      <c r="M26" s="95">
        <v>0</v>
      </c>
      <c r="N26" s="99">
        <v>7941502229.2299995</v>
      </c>
    </row>
    <row r="27" spans="1:14" ht="26.1" customHeight="1" x14ac:dyDescent="0.2">
      <c r="A27" s="110" t="s">
        <v>138</v>
      </c>
      <c r="B27" s="112" t="s">
        <v>352</v>
      </c>
      <c r="C27" s="95">
        <v>0</v>
      </c>
      <c r="D27" s="95">
        <v>0</v>
      </c>
      <c r="E27" s="95">
        <v>0</v>
      </c>
      <c r="F27" s="95">
        <v>0</v>
      </c>
      <c r="G27" s="95">
        <v>0</v>
      </c>
      <c r="H27" s="95">
        <v>0</v>
      </c>
      <c r="I27" s="99">
        <v>5132124478.8100004</v>
      </c>
      <c r="J27" s="95">
        <v>0</v>
      </c>
      <c r="K27" s="99">
        <v>2809367750.4200001</v>
      </c>
      <c r="L27" s="94">
        <v>10000</v>
      </c>
      <c r="M27" s="95">
        <v>0</v>
      </c>
      <c r="N27" s="99">
        <v>7941502229.2299995</v>
      </c>
    </row>
    <row r="28" spans="1:14" ht="12.95" customHeight="1" x14ac:dyDescent="0.2">
      <c r="A28" s="110" t="s">
        <v>39</v>
      </c>
      <c r="B28" s="111" t="s">
        <v>354</v>
      </c>
      <c r="C28" s="95">
        <v>0</v>
      </c>
      <c r="D28" s="95">
        <v>0</v>
      </c>
      <c r="E28" s="95">
        <v>0</v>
      </c>
      <c r="F28" s="95">
        <v>0</v>
      </c>
      <c r="G28" s="95">
        <v>0</v>
      </c>
      <c r="H28" s="95">
        <v>0</v>
      </c>
      <c r="I28" s="127">
        <v>-5162621900.04</v>
      </c>
      <c r="J28" s="95">
        <v>0</v>
      </c>
      <c r="K28" s="128">
        <v>-2751586512.8699999</v>
      </c>
      <c r="L28" s="129">
        <v>-15037.44</v>
      </c>
      <c r="M28" s="95">
        <v>0</v>
      </c>
      <c r="N28" s="130">
        <v>-7914223450.3500004</v>
      </c>
    </row>
    <row r="29" spans="1:14" ht="26.1" customHeight="1" x14ac:dyDescent="0.2">
      <c r="A29" s="110" t="s">
        <v>41</v>
      </c>
      <c r="B29" s="112" t="s">
        <v>352</v>
      </c>
      <c r="C29" s="95">
        <v>0</v>
      </c>
      <c r="D29" s="95">
        <v>0</v>
      </c>
      <c r="E29" s="95">
        <v>0</v>
      </c>
      <c r="F29" s="95">
        <v>0</v>
      </c>
      <c r="G29" s="95">
        <v>0</v>
      </c>
      <c r="H29" s="95">
        <v>0</v>
      </c>
      <c r="I29" s="127">
        <v>-5162621900.04</v>
      </c>
      <c r="J29" s="95">
        <v>0</v>
      </c>
      <c r="K29" s="128">
        <v>-2751586512.8699999</v>
      </c>
      <c r="L29" s="129">
        <v>-15037.44</v>
      </c>
      <c r="M29" s="95">
        <v>0</v>
      </c>
      <c r="N29" s="130">
        <v>-7914223450.3500004</v>
      </c>
    </row>
    <row r="30" spans="1:14" ht="26.1" customHeight="1" x14ac:dyDescent="0.2">
      <c r="A30" s="110" t="s">
        <v>68</v>
      </c>
      <c r="B30" s="111" t="s">
        <v>355</v>
      </c>
      <c r="C30" s="95">
        <v>0</v>
      </c>
      <c r="D30" s="95">
        <v>0</v>
      </c>
      <c r="E30" s="95">
        <v>0</v>
      </c>
      <c r="F30" s="95">
        <v>0</v>
      </c>
      <c r="G30" s="95">
        <v>0</v>
      </c>
      <c r="H30" s="95">
        <v>0</v>
      </c>
      <c r="I30" s="99">
        <v>22025306.899999999</v>
      </c>
      <c r="J30" s="95">
        <v>0</v>
      </c>
      <c r="K30" s="99">
        <v>59781527.649999999</v>
      </c>
      <c r="L30" s="94">
        <v>5731.52</v>
      </c>
      <c r="M30" s="95">
        <v>0</v>
      </c>
      <c r="N30" s="99">
        <v>81812566.069999993</v>
      </c>
    </row>
    <row r="31" spans="1:14" ht="26.1" customHeight="1" x14ac:dyDescent="0.2">
      <c r="A31" s="110" t="s">
        <v>71</v>
      </c>
      <c r="B31" s="112" t="s">
        <v>352</v>
      </c>
      <c r="C31" s="95">
        <v>0</v>
      </c>
      <c r="D31" s="95">
        <v>0</v>
      </c>
      <c r="E31" s="95">
        <v>0</v>
      </c>
      <c r="F31" s="95">
        <v>0</v>
      </c>
      <c r="G31" s="95">
        <v>0</v>
      </c>
      <c r="H31" s="95">
        <v>0</v>
      </c>
      <c r="I31" s="99">
        <v>22025306.899999999</v>
      </c>
      <c r="J31" s="95">
        <v>0</v>
      </c>
      <c r="K31" s="99">
        <v>59781527.649999999</v>
      </c>
      <c r="L31" s="94">
        <v>5731.52</v>
      </c>
      <c r="M31" s="95">
        <v>0</v>
      </c>
      <c r="N31" s="99">
        <v>81812566.069999993</v>
      </c>
    </row>
    <row r="32" spans="1:14" s="1" customFormat="1" ht="11.1" customHeight="1" x14ac:dyDescent="0.2"/>
  </sheetData>
  <mergeCells count="5">
    <mergeCell ref="A1:N1"/>
    <mergeCell ref="A3:N3"/>
    <mergeCell ref="A4:N4"/>
    <mergeCell ref="A18:N18"/>
    <mergeCell ref="A19:N19"/>
  </mergeCells>
  <pageMargins left="0.78740157480314965" right="0.19685039370078741" top="0.19685039370078741" bottom="0.19685039370078741" header="0" footer="0"/>
  <pageSetup paperSize="9" firstPageNumber="34" fitToHeight="0" pageOrder="overThenDown" orientation="portrait" useFirstPageNumber="1"/>
  <headerFooter>
    <oddFooter>&amp;C&amp;"Arial,normal"&amp;8&amp;P</oddFooter>
  </headerFooter>
  <rowBreaks count="1" manualBreakCount="1">
    <brk id="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N32"/>
  <sheetViews>
    <sheetView workbookViewId="0">
      <selection activeCell="B44" sqref="B44"/>
    </sheetView>
  </sheetViews>
  <sheetFormatPr defaultColWidth="10.5" defaultRowHeight="11.45" customHeight="1" x14ac:dyDescent="0.2"/>
  <cols>
    <col min="1" max="1" width="9.33203125" style="1" customWidth="1"/>
    <col min="2" max="2" width="60.6640625" style="1" customWidth="1"/>
    <col min="3" max="14" width="14" style="1" customWidth="1"/>
  </cols>
  <sheetData>
    <row r="1" spans="1:14" s="131" customFormat="1" ht="12.95" customHeight="1" x14ac:dyDescent="0.2">
      <c r="B1" s="234" t="s">
        <v>370</v>
      </c>
      <c r="C1" s="234"/>
      <c r="D1" s="234"/>
      <c r="E1" s="234"/>
      <c r="F1" s="234"/>
      <c r="G1" s="234"/>
      <c r="H1" s="234"/>
      <c r="I1" s="234"/>
      <c r="J1" s="234"/>
      <c r="K1" s="234"/>
      <c r="L1" s="234"/>
      <c r="M1" s="234"/>
      <c r="N1" s="234"/>
    </row>
    <row r="2" spans="1:14" s="131" customFormat="1" ht="12.95" customHeight="1" x14ac:dyDescent="0.2"/>
    <row r="3" spans="1:14" s="131" customFormat="1" ht="12.95" customHeight="1" x14ac:dyDescent="0.2">
      <c r="A3" s="234" t="s">
        <v>386</v>
      </c>
      <c r="B3" s="234"/>
      <c r="C3" s="234"/>
      <c r="D3" s="234"/>
      <c r="E3" s="234"/>
      <c r="F3" s="234"/>
      <c r="G3" s="234"/>
      <c r="H3" s="234"/>
      <c r="I3" s="234"/>
      <c r="J3" s="234"/>
      <c r="K3" s="234"/>
      <c r="L3" s="234"/>
      <c r="M3" s="234"/>
      <c r="N3" s="234"/>
    </row>
    <row r="4" spans="1:14" s="131" customFormat="1" ht="12.95" customHeight="1" x14ac:dyDescent="0.2">
      <c r="A4" s="238" t="s">
        <v>91</v>
      </c>
      <c r="B4" s="238"/>
      <c r="C4" s="238"/>
      <c r="D4" s="238"/>
      <c r="E4" s="238"/>
      <c r="F4" s="238"/>
      <c r="G4" s="238"/>
      <c r="H4" s="238"/>
      <c r="I4" s="238"/>
      <c r="J4" s="238"/>
      <c r="K4" s="238"/>
      <c r="L4" s="238"/>
      <c r="M4" s="238"/>
      <c r="N4" s="238"/>
    </row>
    <row r="5" spans="1:14" s="131" customFormat="1" ht="12.95" customHeight="1" x14ac:dyDescent="0.2">
      <c r="N5" s="121" t="s">
        <v>387</v>
      </c>
    </row>
    <row r="6" spans="1:14" s="131" customFormat="1" ht="12.95" customHeight="1" x14ac:dyDescent="0.2"/>
    <row r="7" spans="1:14" s="131" customFormat="1" ht="189" customHeight="1" x14ac:dyDescent="0.2">
      <c r="A7" s="132" t="s">
        <v>19</v>
      </c>
      <c r="B7" s="132" t="s">
        <v>20</v>
      </c>
      <c r="C7" s="133" t="s">
        <v>378</v>
      </c>
      <c r="D7" s="133" t="s">
        <v>379</v>
      </c>
      <c r="E7" s="133" t="s">
        <v>380</v>
      </c>
      <c r="F7" s="133" t="s">
        <v>381</v>
      </c>
      <c r="G7" s="133" t="s">
        <v>382</v>
      </c>
      <c r="H7" s="133" t="s">
        <v>383</v>
      </c>
      <c r="I7" s="133" t="s">
        <v>373</v>
      </c>
      <c r="J7" s="133" t="s">
        <v>384</v>
      </c>
      <c r="K7" s="133" t="s">
        <v>374</v>
      </c>
      <c r="L7" s="133" t="s">
        <v>375</v>
      </c>
      <c r="M7" s="133" t="s">
        <v>385</v>
      </c>
      <c r="N7" s="122" t="s">
        <v>137</v>
      </c>
    </row>
    <row r="8" spans="1:14" s="1" customFormat="1" ht="12.95" customHeight="1" x14ac:dyDescent="0.2">
      <c r="A8" s="132" t="s">
        <v>24</v>
      </c>
      <c r="B8" s="132" t="s">
        <v>25</v>
      </c>
      <c r="C8" s="132" t="s">
        <v>26</v>
      </c>
      <c r="D8" s="132" t="s">
        <v>27</v>
      </c>
      <c r="E8" s="132" t="s">
        <v>28</v>
      </c>
      <c r="F8" s="132" t="s">
        <v>33</v>
      </c>
      <c r="G8" s="132" t="s">
        <v>138</v>
      </c>
      <c r="H8" s="132" t="s">
        <v>34</v>
      </c>
      <c r="I8" s="132" t="s">
        <v>36</v>
      </c>
      <c r="J8" s="132" t="s">
        <v>38</v>
      </c>
      <c r="K8" s="132" t="s">
        <v>39</v>
      </c>
      <c r="L8" s="132" t="s">
        <v>41</v>
      </c>
      <c r="M8" s="132" t="s">
        <v>139</v>
      </c>
      <c r="N8" s="110" t="s">
        <v>140</v>
      </c>
    </row>
    <row r="9" spans="1:14" s="1" customFormat="1" ht="26.1" customHeight="1" x14ac:dyDescent="0.2">
      <c r="A9" s="132" t="s">
        <v>24</v>
      </c>
      <c r="B9" s="134" t="s">
        <v>359</v>
      </c>
      <c r="C9" s="95">
        <v>0</v>
      </c>
      <c r="D9" s="95">
        <v>0</v>
      </c>
      <c r="E9" s="95">
        <v>0</v>
      </c>
      <c r="F9" s="95">
        <v>0</v>
      </c>
      <c r="G9" s="95">
        <v>0</v>
      </c>
      <c r="H9" s="95">
        <v>0</v>
      </c>
      <c r="I9" s="94">
        <v>58948.24</v>
      </c>
      <c r="J9" s="95">
        <v>0</v>
      </c>
      <c r="K9" s="95">
        <v>0</v>
      </c>
      <c r="L9" s="120">
        <v>317.77</v>
      </c>
      <c r="M9" s="95">
        <v>0</v>
      </c>
      <c r="N9" s="94">
        <v>59266.01</v>
      </c>
    </row>
    <row r="10" spans="1:14" s="1" customFormat="1" ht="26.1" customHeight="1" x14ac:dyDescent="0.2">
      <c r="A10" s="132" t="s">
        <v>25</v>
      </c>
      <c r="B10" s="135" t="s">
        <v>352</v>
      </c>
      <c r="C10" s="95">
        <v>0</v>
      </c>
      <c r="D10" s="95">
        <v>0</v>
      </c>
      <c r="E10" s="95">
        <v>0</v>
      </c>
      <c r="F10" s="95">
        <v>0</v>
      </c>
      <c r="G10" s="95">
        <v>0</v>
      </c>
      <c r="H10" s="95">
        <v>0</v>
      </c>
      <c r="I10" s="94">
        <v>58948.24</v>
      </c>
      <c r="J10" s="95">
        <v>0</v>
      </c>
      <c r="K10" s="95">
        <v>0</v>
      </c>
      <c r="L10" s="120">
        <v>317.77</v>
      </c>
      <c r="M10" s="95">
        <v>0</v>
      </c>
      <c r="N10" s="94">
        <v>59266.01</v>
      </c>
    </row>
    <row r="11" spans="1:14" s="1" customFormat="1" ht="12.95" customHeight="1" x14ac:dyDescent="0.2">
      <c r="A11" s="132" t="s">
        <v>33</v>
      </c>
      <c r="B11" s="134" t="s">
        <v>353</v>
      </c>
      <c r="C11" s="95">
        <v>0</v>
      </c>
      <c r="D11" s="95">
        <v>0</v>
      </c>
      <c r="E11" s="95">
        <v>0</v>
      </c>
      <c r="F11" s="95">
        <v>0</v>
      </c>
      <c r="G11" s="95">
        <v>0</v>
      </c>
      <c r="H11" s="95">
        <v>0</v>
      </c>
      <c r="I11" s="94">
        <v>41876.68</v>
      </c>
      <c r="J11" s="95">
        <v>0</v>
      </c>
      <c r="K11" s="95">
        <v>0</v>
      </c>
      <c r="L11" s="136">
        <v>10.1</v>
      </c>
      <c r="M11" s="95">
        <v>0</v>
      </c>
      <c r="N11" s="94">
        <v>41886.78</v>
      </c>
    </row>
    <row r="12" spans="1:14" s="1" customFormat="1" ht="26.1" customHeight="1" x14ac:dyDescent="0.2">
      <c r="A12" s="132" t="s">
        <v>138</v>
      </c>
      <c r="B12" s="135" t="s">
        <v>352</v>
      </c>
      <c r="C12" s="95">
        <v>0</v>
      </c>
      <c r="D12" s="95">
        <v>0</v>
      </c>
      <c r="E12" s="95">
        <v>0</v>
      </c>
      <c r="F12" s="95">
        <v>0</v>
      </c>
      <c r="G12" s="95">
        <v>0</v>
      </c>
      <c r="H12" s="95">
        <v>0</v>
      </c>
      <c r="I12" s="94">
        <v>41876.68</v>
      </c>
      <c r="J12" s="95">
        <v>0</v>
      </c>
      <c r="K12" s="95">
        <v>0</v>
      </c>
      <c r="L12" s="136">
        <v>10.1</v>
      </c>
      <c r="M12" s="95">
        <v>0</v>
      </c>
      <c r="N12" s="94">
        <v>41886.78</v>
      </c>
    </row>
    <row r="13" spans="1:14" s="1" customFormat="1" ht="12.95" customHeight="1" x14ac:dyDescent="0.2">
      <c r="A13" s="132" t="s">
        <v>39</v>
      </c>
      <c r="B13" s="134" t="s">
        <v>354</v>
      </c>
      <c r="C13" s="95">
        <v>0</v>
      </c>
      <c r="D13" s="95">
        <v>0</v>
      </c>
      <c r="E13" s="95">
        <v>0</v>
      </c>
      <c r="F13" s="95">
        <v>0</v>
      </c>
      <c r="G13" s="95">
        <v>0</v>
      </c>
      <c r="H13" s="95">
        <v>0</v>
      </c>
      <c r="I13" s="137">
        <v>-97391.1</v>
      </c>
      <c r="J13" s="95">
        <v>0</v>
      </c>
      <c r="K13" s="95">
        <v>0</v>
      </c>
      <c r="L13" s="95">
        <v>0</v>
      </c>
      <c r="M13" s="95">
        <v>0</v>
      </c>
      <c r="N13" s="137">
        <v>-97391.1</v>
      </c>
    </row>
    <row r="14" spans="1:14" s="1" customFormat="1" ht="26.1" customHeight="1" x14ac:dyDescent="0.2">
      <c r="A14" s="132" t="s">
        <v>41</v>
      </c>
      <c r="B14" s="135" t="s">
        <v>352</v>
      </c>
      <c r="C14" s="95">
        <v>0</v>
      </c>
      <c r="D14" s="95">
        <v>0</v>
      </c>
      <c r="E14" s="95">
        <v>0</v>
      </c>
      <c r="F14" s="95">
        <v>0</v>
      </c>
      <c r="G14" s="95">
        <v>0</v>
      </c>
      <c r="H14" s="95">
        <v>0</v>
      </c>
      <c r="I14" s="137">
        <v>-97391.1</v>
      </c>
      <c r="J14" s="95">
        <v>0</v>
      </c>
      <c r="K14" s="95">
        <v>0</v>
      </c>
      <c r="L14" s="95">
        <v>0</v>
      </c>
      <c r="M14" s="95">
        <v>0</v>
      </c>
      <c r="N14" s="137">
        <v>-97391.1</v>
      </c>
    </row>
    <row r="15" spans="1:14" s="1" customFormat="1" ht="26.1" customHeight="1" x14ac:dyDescent="0.2">
      <c r="A15" s="132" t="s">
        <v>68</v>
      </c>
      <c r="B15" s="134" t="s">
        <v>360</v>
      </c>
      <c r="C15" s="95">
        <v>0</v>
      </c>
      <c r="D15" s="95">
        <v>0</v>
      </c>
      <c r="E15" s="95">
        <v>0</v>
      </c>
      <c r="F15" s="95">
        <v>0</v>
      </c>
      <c r="G15" s="95">
        <v>0</v>
      </c>
      <c r="H15" s="95">
        <v>0</v>
      </c>
      <c r="I15" s="94">
        <v>3433.82</v>
      </c>
      <c r="J15" s="95">
        <v>0</v>
      </c>
      <c r="K15" s="95">
        <v>0</v>
      </c>
      <c r="L15" s="119">
        <v>327.87</v>
      </c>
      <c r="M15" s="95">
        <v>0</v>
      </c>
      <c r="N15" s="94">
        <v>3761.69</v>
      </c>
    </row>
    <row r="16" spans="1:14" s="1" customFormat="1" ht="26.1" customHeight="1" x14ac:dyDescent="0.2">
      <c r="A16" s="132" t="s">
        <v>71</v>
      </c>
      <c r="B16" s="135" t="s">
        <v>352</v>
      </c>
      <c r="C16" s="95">
        <v>0</v>
      </c>
      <c r="D16" s="95">
        <v>0</v>
      </c>
      <c r="E16" s="95">
        <v>0</v>
      </c>
      <c r="F16" s="95">
        <v>0</v>
      </c>
      <c r="G16" s="95">
        <v>0</v>
      </c>
      <c r="H16" s="95">
        <v>0</v>
      </c>
      <c r="I16" s="94">
        <v>3433.82</v>
      </c>
      <c r="J16" s="95">
        <v>0</v>
      </c>
      <c r="K16" s="95">
        <v>0</v>
      </c>
      <c r="L16" s="119">
        <v>327.87</v>
      </c>
      <c r="M16" s="95">
        <v>0</v>
      </c>
      <c r="N16" s="94">
        <v>3761.69</v>
      </c>
    </row>
    <row r="17" spans="1:14" ht="12.95" customHeight="1" x14ac:dyDescent="0.2"/>
    <row r="18" spans="1:14" ht="12.95" customHeight="1" x14ac:dyDescent="0.2">
      <c r="A18" s="234" t="s">
        <v>386</v>
      </c>
      <c r="B18" s="234"/>
      <c r="C18" s="234"/>
      <c r="D18" s="234"/>
      <c r="E18" s="234"/>
      <c r="F18" s="234"/>
      <c r="G18" s="234"/>
      <c r="H18" s="234"/>
      <c r="I18" s="234"/>
      <c r="J18" s="234"/>
      <c r="K18" s="234"/>
      <c r="L18" s="234"/>
      <c r="M18" s="234"/>
      <c r="N18" s="234"/>
    </row>
    <row r="19" spans="1:14" ht="12.95" customHeight="1" x14ac:dyDescent="0.2">
      <c r="A19" s="238" t="s">
        <v>356</v>
      </c>
      <c r="B19" s="238"/>
      <c r="C19" s="238"/>
      <c r="D19" s="238"/>
      <c r="E19" s="238"/>
      <c r="F19" s="238"/>
      <c r="G19" s="238"/>
      <c r="H19" s="238"/>
      <c r="I19" s="238"/>
      <c r="J19" s="238"/>
      <c r="K19" s="238"/>
      <c r="L19" s="238"/>
      <c r="M19" s="238"/>
      <c r="N19" s="238"/>
    </row>
    <row r="20" spans="1:14" ht="12.95" customHeight="1" x14ac:dyDescent="0.2">
      <c r="N20" s="121" t="s">
        <v>387</v>
      </c>
    </row>
    <row r="21" spans="1:14" ht="12.95" customHeight="1" x14ac:dyDescent="0.2"/>
    <row r="22" spans="1:14" s="1" customFormat="1" ht="189" customHeight="1" x14ac:dyDescent="0.2">
      <c r="A22" s="132" t="s">
        <v>19</v>
      </c>
      <c r="B22" s="132" t="s">
        <v>20</v>
      </c>
      <c r="C22" s="133" t="s">
        <v>378</v>
      </c>
      <c r="D22" s="133" t="s">
        <v>379</v>
      </c>
      <c r="E22" s="133" t="s">
        <v>380</v>
      </c>
      <c r="F22" s="133" t="s">
        <v>381</v>
      </c>
      <c r="G22" s="133" t="s">
        <v>382</v>
      </c>
      <c r="H22" s="133" t="s">
        <v>383</v>
      </c>
      <c r="I22" s="133" t="s">
        <v>373</v>
      </c>
      <c r="J22" s="133" t="s">
        <v>384</v>
      </c>
      <c r="K22" s="133" t="s">
        <v>374</v>
      </c>
      <c r="L22" s="133" t="s">
        <v>375</v>
      </c>
      <c r="M22" s="133" t="s">
        <v>385</v>
      </c>
      <c r="N22" s="122" t="s">
        <v>137</v>
      </c>
    </row>
    <row r="23" spans="1:14" ht="12.95" customHeight="1" x14ac:dyDescent="0.2">
      <c r="A23" s="132" t="s">
        <v>24</v>
      </c>
      <c r="B23" s="132" t="s">
        <v>25</v>
      </c>
      <c r="C23" s="132" t="s">
        <v>26</v>
      </c>
      <c r="D23" s="132" t="s">
        <v>27</v>
      </c>
      <c r="E23" s="132" t="s">
        <v>28</v>
      </c>
      <c r="F23" s="132" t="s">
        <v>33</v>
      </c>
      <c r="G23" s="132" t="s">
        <v>138</v>
      </c>
      <c r="H23" s="132" t="s">
        <v>34</v>
      </c>
      <c r="I23" s="132" t="s">
        <v>36</v>
      </c>
      <c r="J23" s="132" t="s">
        <v>38</v>
      </c>
      <c r="K23" s="132" t="s">
        <v>39</v>
      </c>
      <c r="L23" s="132" t="s">
        <v>41</v>
      </c>
      <c r="M23" s="132" t="s">
        <v>139</v>
      </c>
      <c r="N23" s="110" t="s">
        <v>140</v>
      </c>
    </row>
    <row r="24" spans="1:14" ht="26.1" customHeight="1" x14ac:dyDescent="0.2">
      <c r="A24" s="132" t="s">
        <v>24</v>
      </c>
      <c r="B24" s="134" t="s">
        <v>359</v>
      </c>
      <c r="C24" s="95">
        <v>0</v>
      </c>
      <c r="D24" s="95">
        <v>0</v>
      </c>
      <c r="E24" s="95">
        <v>0</v>
      </c>
      <c r="F24" s="95">
        <v>0</v>
      </c>
      <c r="G24" s="95">
        <v>0</v>
      </c>
      <c r="H24" s="95">
        <v>0</v>
      </c>
      <c r="I24" s="94">
        <v>127761.54</v>
      </c>
      <c r="J24" s="95">
        <v>0</v>
      </c>
      <c r="K24" s="95">
        <v>0</v>
      </c>
      <c r="L24" s="94">
        <v>630.95000000000005</v>
      </c>
      <c r="M24" s="95">
        <v>0</v>
      </c>
      <c r="N24" s="94">
        <v>128392.49</v>
      </c>
    </row>
    <row r="25" spans="1:14" ht="26.1" customHeight="1" x14ac:dyDescent="0.2">
      <c r="A25" s="132" t="s">
        <v>25</v>
      </c>
      <c r="B25" s="135" t="s">
        <v>352</v>
      </c>
      <c r="C25" s="95">
        <v>0</v>
      </c>
      <c r="D25" s="95">
        <v>0</v>
      </c>
      <c r="E25" s="95">
        <v>0</v>
      </c>
      <c r="F25" s="95">
        <v>0</v>
      </c>
      <c r="G25" s="95">
        <v>0</v>
      </c>
      <c r="H25" s="95">
        <v>0</v>
      </c>
      <c r="I25" s="94">
        <v>127761.54</v>
      </c>
      <c r="J25" s="95">
        <v>0</v>
      </c>
      <c r="K25" s="95">
        <v>0</v>
      </c>
      <c r="L25" s="94">
        <v>630.95000000000005</v>
      </c>
      <c r="M25" s="95">
        <v>0</v>
      </c>
      <c r="N25" s="94">
        <v>128392.49</v>
      </c>
    </row>
    <row r="26" spans="1:14" ht="12.95" customHeight="1" x14ac:dyDescent="0.2">
      <c r="A26" s="132" t="s">
        <v>33</v>
      </c>
      <c r="B26" s="134" t="s">
        <v>353</v>
      </c>
      <c r="C26" s="95">
        <v>0</v>
      </c>
      <c r="D26" s="95">
        <v>0</v>
      </c>
      <c r="E26" s="95">
        <v>0</v>
      </c>
      <c r="F26" s="95">
        <v>0</v>
      </c>
      <c r="G26" s="95">
        <v>0</v>
      </c>
      <c r="H26" s="95">
        <v>0</v>
      </c>
      <c r="I26" s="94">
        <v>1149.1400000000001</v>
      </c>
      <c r="J26" s="95">
        <v>0</v>
      </c>
      <c r="K26" s="95">
        <v>0</v>
      </c>
      <c r="L26" s="95">
        <v>0</v>
      </c>
      <c r="M26" s="95">
        <v>0</v>
      </c>
      <c r="N26" s="94">
        <v>1149.1400000000001</v>
      </c>
    </row>
    <row r="27" spans="1:14" ht="26.1" customHeight="1" x14ac:dyDescent="0.2">
      <c r="A27" s="132" t="s">
        <v>138</v>
      </c>
      <c r="B27" s="135" t="s">
        <v>352</v>
      </c>
      <c r="C27" s="95">
        <v>0</v>
      </c>
      <c r="D27" s="95">
        <v>0</v>
      </c>
      <c r="E27" s="95">
        <v>0</v>
      </c>
      <c r="F27" s="95">
        <v>0</v>
      </c>
      <c r="G27" s="95">
        <v>0</v>
      </c>
      <c r="H27" s="95">
        <v>0</v>
      </c>
      <c r="I27" s="94">
        <v>1149.1400000000001</v>
      </c>
      <c r="J27" s="95">
        <v>0</v>
      </c>
      <c r="K27" s="95">
        <v>0</v>
      </c>
      <c r="L27" s="95">
        <v>0</v>
      </c>
      <c r="M27" s="95">
        <v>0</v>
      </c>
      <c r="N27" s="94">
        <v>1149.1400000000001</v>
      </c>
    </row>
    <row r="28" spans="1:14" ht="12.95" customHeight="1" x14ac:dyDescent="0.2">
      <c r="A28" s="132" t="s">
        <v>39</v>
      </c>
      <c r="B28" s="134" t="s">
        <v>354</v>
      </c>
      <c r="C28" s="95">
        <v>0</v>
      </c>
      <c r="D28" s="95">
        <v>0</v>
      </c>
      <c r="E28" s="95">
        <v>0</v>
      </c>
      <c r="F28" s="95">
        <v>0</v>
      </c>
      <c r="G28" s="95">
        <v>0</v>
      </c>
      <c r="H28" s="95">
        <v>0</v>
      </c>
      <c r="I28" s="138">
        <v>-75334.12</v>
      </c>
      <c r="J28" s="95">
        <v>0</v>
      </c>
      <c r="K28" s="95">
        <v>0</v>
      </c>
      <c r="L28" s="139">
        <v>-584.1</v>
      </c>
      <c r="M28" s="95">
        <v>0</v>
      </c>
      <c r="N28" s="140">
        <v>-75918.22</v>
      </c>
    </row>
    <row r="29" spans="1:14" ht="26.1" customHeight="1" x14ac:dyDescent="0.2">
      <c r="A29" s="132" t="s">
        <v>41</v>
      </c>
      <c r="B29" s="135" t="s">
        <v>352</v>
      </c>
      <c r="C29" s="95">
        <v>0</v>
      </c>
      <c r="D29" s="95">
        <v>0</v>
      </c>
      <c r="E29" s="95">
        <v>0</v>
      </c>
      <c r="F29" s="95">
        <v>0</v>
      </c>
      <c r="G29" s="95">
        <v>0</v>
      </c>
      <c r="H29" s="95">
        <v>0</v>
      </c>
      <c r="I29" s="138">
        <v>-75334.12</v>
      </c>
      <c r="J29" s="95">
        <v>0</v>
      </c>
      <c r="K29" s="95">
        <v>0</v>
      </c>
      <c r="L29" s="139">
        <v>-584.1</v>
      </c>
      <c r="M29" s="95">
        <v>0</v>
      </c>
      <c r="N29" s="140">
        <v>-75918.22</v>
      </c>
    </row>
    <row r="30" spans="1:14" ht="26.1" customHeight="1" x14ac:dyDescent="0.2">
      <c r="A30" s="132" t="s">
        <v>68</v>
      </c>
      <c r="B30" s="134" t="s">
        <v>360</v>
      </c>
      <c r="C30" s="95">
        <v>0</v>
      </c>
      <c r="D30" s="95">
        <v>0</v>
      </c>
      <c r="E30" s="95">
        <v>0</v>
      </c>
      <c r="F30" s="95">
        <v>0</v>
      </c>
      <c r="G30" s="95">
        <v>0</v>
      </c>
      <c r="H30" s="95">
        <v>0</v>
      </c>
      <c r="I30" s="94">
        <v>53576.56</v>
      </c>
      <c r="J30" s="95">
        <v>0</v>
      </c>
      <c r="K30" s="95">
        <v>0</v>
      </c>
      <c r="L30" s="141">
        <v>46.85</v>
      </c>
      <c r="M30" s="95">
        <v>0</v>
      </c>
      <c r="N30" s="94">
        <v>53623.41</v>
      </c>
    </row>
    <row r="31" spans="1:14" ht="26.1" customHeight="1" x14ac:dyDescent="0.2">
      <c r="A31" s="132" t="s">
        <v>71</v>
      </c>
      <c r="B31" s="135" t="s">
        <v>352</v>
      </c>
      <c r="C31" s="95">
        <v>0</v>
      </c>
      <c r="D31" s="95">
        <v>0</v>
      </c>
      <c r="E31" s="95">
        <v>0</v>
      </c>
      <c r="F31" s="95">
        <v>0</v>
      </c>
      <c r="G31" s="95">
        <v>0</v>
      </c>
      <c r="H31" s="95">
        <v>0</v>
      </c>
      <c r="I31" s="94">
        <v>53576.56</v>
      </c>
      <c r="J31" s="95">
        <v>0</v>
      </c>
      <c r="K31" s="95">
        <v>0</v>
      </c>
      <c r="L31" s="141">
        <v>46.85</v>
      </c>
      <c r="M31" s="95">
        <v>0</v>
      </c>
      <c r="N31" s="94">
        <v>53623.41</v>
      </c>
    </row>
    <row r="32" spans="1:14" s="1" customFormat="1" ht="11.1" customHeight="1" x14ac:dyDescent="0.2"/>
  </sheetData>
  <mergeCells count="5">
    <mergeCell ref="B1:N1"/>
    <mergeCell ref="A3:N3"/>
    <mergeCell ref="A4:N4"/>
    <mergeCell ref="A18:N18"/>
    <mergeCell ref="A19:N19"/>
  </mergeCells>
  <pageMargins left="0.78740157480314965" right="0.19685039370078741" top="0.19685039370078741" bottom="0.19685039370078741" header="0" footer="0"/>
  <pageSetup paperSize="9" firstPageNumber="35" fitToHeight="0" pageOrder="overThenDown" orientation="landscape" useFirstPageNumber="1"/>
  <headerFooter>
    <oddFooter>&amp;C&amp;"Arial,normal"&amp;8&amp;P</oddFooter>
  </headerFooter>
  <rowBreaks count="1" manualBreakCount="1">
    <brk id="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2"/>
  <sheetViews>
    <sheetView topLeftCell="A7" workbookViewId="0">
      <selection sqref="A1:J1"/>
    </sheetView>
  </sheetViews>
  <sheetFormatPr defaultColWidth="10.5" defaultRowHeight="11.45" customHeight="1" x14ac:dyDescent="0.2"/>
  <cols>
    <col min="1" max="1" width="9.33203125" style="78" customWidth="1"/>
    <col min="2" max="2" width="46.6640625" style="80" customWidth="1"/>
    <col min="3" max="10" width="19.83203125" style="80" customWidth="1"/>
  </cols>
  <sheetData>
    <row r="1" spans="1:10" s="142" customFormat="1" ht="12.95" customHeight="1" x14ac:dyDescent="0.2">
      <c r="A1" s="222" t="s">
        <v>388</v>
      </c>
      <c r="B1" s="222"/>
      <c r="C1" s="222"/>
      <c r="D1" s="222"/>
      <c r="E1" s="222"/>
      <c r="F1" s="222"/>
      <c r="G1" s="222"/>
      <c r="H1" s="222"/>
      <c r="I1" s="222"/>
      <c r="J1" s="222"/>
    </row>
    <row r="2" spans="1:10" s="142" customFormat="1" ht="12.95" customHeight="1" x14ac:dyDescent="0.2"/>
    <row r="3" spans="1:10" s="142" customFormat="1" ht="12.95" customHeight="1" x14ac:dyDescent="0.2">
      <c r="A3" s="222" t="s">
        <v>389</v>
      </c>
      <c r="B3" s="222"/>
      <c r="C3" s="222"/>
      <c r="D3" s="222"/>
      <c r="E3" s="222"/>
      <c r="F3" s="222"/>
      <c r="G3" s="222"/>
      <c r="H3" s="222"/>
      <c r="I3" s="222"/>
      <c r="J3" s="222"/>
    </row>
    <row r="4" spans="1:10" s="143" customFormat="1" ht="12.95" customHeight="1" x14ac:dyDescent="0.2">
      <c r="A4" s="228" t="s">
        <v>91</v>
      </c>
      <c r="B4" s="228"/>
      <c r="C4" s="228"/>
      <c r="D4" s="228"/>
      <c r="E4" s="228"/>
      <c r="F4" s="228"/>
      <c r="G4" s="228"/>
      <c r="H4" s="228"/>
      <c r="I4" s="228"/>
      <c r="J4" s="228"/>
    </row>
    <row r="5" spans="1:10" s="143" customFormat="1" ht="12.95" customHeight="1" x14ac:dyDescent="0.2">
      <c r="H5" s="229" t="s">
        <v>390</v>
      </c>
      <c r="I5" s="229"/>
      <c r="J5" s="229"/>
    </row>
    <row r="6" spans="1:10" s="143" customFormat="1" ht="12.95" customHeight="1" x14ac:dyDescent="0.2"/>
    <row r="7" spans="1:10" s="78" customFormat="1" ht="89.1" customHeight="1" x14ac:dyDescent="0.2">
      <c r="A7" s="79" t="s">
        <v>19</v>
      </c>
      <c r="B7" s="79" t="s">
        <v>20</v>
      </c>
      <c r="C7" s="79" t="s">
        <v>391</v>
      </c>
      <c r="D7" s="79" t="s">
        <v>392</v>
      </c>
      <c r="E7" s="79" t="s">
        <v>393</v>
      </c>
      <c r="F7" s="79" t="s">
        <v>394</v>
      </c>
      <c r="G7" s="79" t="s">
        <v>395</v>
      </c>
      <c r="H7" s="79" t="s">
        <v>396</v>
      </c>
      <c r="I7" s="79" t="s">
        <v>397</v>
      </c>
      <c r="J7" s="79" t="s">
        <v>137</v>
      </c>
    </row>
    <row r="8" spans="1:10" s="78" customFormat="1" ht="12.95" customHeight="1" x14ac:dyDescent="0.2">
      <c r="A8" s="79" t="s">
        <v>24</v>
      </c>
      <c r="B8" s="79" t="s">
        <v>25</v>
      </c>
      <c r="C8" s="79" t="s">
        <v>26</v>
      </c>
      <c r="D8" s="79" t="s">
        <v>27</v>
      </c>
      <c r="E8" s="79" t="s">
        <v>28</v>
      </c>
      <c r="F8" s="79" t="s">
        <v>33</v>
      </c>
      <c r="G8" s="79" t="s">
        <v>138</v>
      </c>
      <c r="H8" s="79" t="s">
        <v>34</v>
      </c>
      <c r="I8" s="79" t="s">
        <v>36</v>
      </c>
      <c r="J8" s="79" t="s">
        <v>38</v>
      </c>
    </row>
    <row r="9" spans="1:10" ht="12.95" customHeight="1" x14ac:dyDescent="0.2"/>
    <row r="10" spans="1:10" ht="12.95" customHeight="1" x14ac:dyDescent="0.2">
      <c r="A10" s="222" t="s">
        <v>389</v>
      </c>
      <c r="B10" s="222"/>
      <c r="C10" s="222"/>
      <c r="D10" s="222"/>
      <c r="E10" s="222"/>
      <c r="F10" s="222"/>
      <c r="G10" s="222"/>
      <c r="H10" s="222"/>
      <c r="I10" s="222"/>
      <c r="J10" s="222"/>
    </row>
    <row r="11" spans="1:10" ht="12.95" customHeight="1" x14ac:dyDescent="0.2">
      <c r="A11" s="228" t="s">
        <v>356</v>
      </c>
      <c r="B11" s="228"/>
      <c r="C11" s="228"/>
      <c r="D11" s="228"/>
      <c r="E11" s="228"/>
      <c r="F11" s="228"/>
      <c r="G11" s="228"/>
      <c r="H11" s="228"/>
      <c r="I11" s="228"/>
      <c r="J11" s="228"/>
    </row>
    <row r="12" spans="1:10" ht="12.95" customHeight="1" x14ac:dyDescent="0.2">
      <c r="H12" s="229" t="s">
        <v>390</v>
      </c>
      <c r="I12" s="229"/>
      <c r="J12" s="229"/>
    </row>
    <row r="13" spans="1:10" ht="12.95" customHeight="1" x14ac:dyDescent="0.2"/>
    <row r="14" spans="1:10" ht="89.1" customHeight="1" x14ac:dyDescent="0.2">
      <c r="A14" s="79" t="s">
        <v>19</v>
      </c>
      <c r="B14" s="79" t="s">
        <v>20</v>
      </c>
      <c r="C14" s="79" t="s">
        <v>391</v>
      </c>
      <c r="D14" s="79" t="s">
        <v>392</v>
      </c>
      <c r="E14" s="79" t="s">
        <v>393</v>
      </c>
      <c r="F14" s="79" t="s">
        <v>394</v>
      </c>
      <c r="G14" s="79" t="s">
        <v>395</v>
      </c>
      <c r="H14" s="79" t="s">
        <v>396</v>
      </c>
      <c r="I14" s="79" t="s">
        <v>397</v>
      </c>
      <c r="J14" s="79" t="s">
        <v>137</v>
      </c>
    </row>
    <row r="15" spans="1:10" ht="12.95" customHeight="1" x14ac:dyDescent="0.2">
      <c r="A15" s="79" t="s">
        <v>24</v>
      </c>
      <c r="B15" s="79" t="s">
        <v>25</v>
      </c>
      <c r="C15" s="79" t="s">
        <v>26</v>
      </c>
      <c r="D15" s="79" t="s">
        <v>27</v>
      </c>
      <c r="E15" s="79" t="s">
        <v>28</v>
      </c>
      <c r="F15" s="79" t="s">
        <v>33</v>
      </c>
      <c r="G15" s="79" t="s">
        <v>138</v>
      </c>
      <c r="H15" s="79" t="s">
        <v>34</v>
      </c>
      <c r="I15" s="79" t="s">
        <v>36</v>
      </c>
      <c r="J15" s="79" t="s">
        <v>38</v>
      </c>
    </row>
    <row r="16" spans="1:10" ht="26.1" customHeight="1" x14ac:dyDescent="0.2">
      <c r="A16" s="79" t="s">
        <v>24</v>
      </c>
      <c r="B16" s="81" t="s">
        <v>351</v>
      </c>
      <c r="C16" s="95">
        <v>0</v>
      </c>
      <c r="D16" s="95">
        <v>0</v>
      </c>
      <c r="E16" s="95">
        <v>0</v>
      </c>
      <c r="F16" s="95">
        <v>0</v>
      </c>
      <c r="G16" s="95">
        <v>0</v>
      </c>
      <c r="H16" s="95">
        <v>0</v>
      </c>
      <c r="I16" s="99">
        <v>26410534.18</v>
      </c>
      <c r="J16" s="99">
        <v>26410534.18</v>
      </c>
    </row>
    <row r="17" spans="1:10" ht="26.1" customHeight="1" x14ac:dyDescent="0.2">
      <c r="A17" s="79" t="s">
        <v>25</v>
      </c>
      <c r="B17" s="98" t="s">
        <v>352</v>
      </c>
      <c r="C17" s="95">
        <v>0</v>
      </c>
      <c r="D17" s="95">
        <v>0</v>
      </c>
      <c r="E17" s="95">
        <v>0</v>
      </c>
      <c r="F17" s="95">
        <v>0</v>
      </c>
      <c r="G17" s="95">
        <v>0</v>
      </c>
      <c r="H17" s="95">
        <v>0</v>
      </c>
      <c r="I17" s="99">
        <v>26410534.18</v>
      </c>
      <c r="J17" s="99">
        <v>26410534.18</v>
      </c>
    </row>
    <row r="18" spans="1:10" ht="12.95" customHeight="1" x14ac:dyDescent="0.2">
      <c r="A18" s="79" t="s">
        <v>33</v>
      </c>
      <c r="B18" s="81" t="s">
        <v>353</v>
      </c>
      <c r="C18" s="95">
        <v>0</v>
      </c>
      <c r="D18" s="95">
        <v>0</v>
      </c>
      <c r="E18" s="95">
        <v>0</v>
      </c>
      <c r="F18" s="95">
        <v>0</v>
      </c>
      <c r="G18" s="95">
        <v>0</v>
      </c>
      <c r="H18" s="95">
        <v>0</v>
      </c>
      <c r="I18" s="99">
        <v>26806570.289999999</v>
      </c>
      <c r="J18" s="99">
        <v>26806570.289999999</v>
      </c>
    </row>
    <row r="19" spans="1:10" ht="26.1" customHeight="1" x14ac:dyDescent="0.2">
      <c r="A19" s="79" t="s">
        <v>138</v>
      </c>
      <c r="B19" s="98" t="s">
        <v>352</v>
      </c>
      <c r="C19" s="95">
        <v>0</v>
      </c>
      <c r="D19" s="95">
        <v>0</v>
      </c>
      <c r="E19" s="95">
        <v>0</v>
      </c>
      <c r="F19" s="95">
        <v>0</v>
      </c>
      <c r="G19" s="95">
        <v>0</v>
      </c>
      <c r="H19" s="95">
        <v>0</v>
      </c>
      <c r="I19" s="99">
        <v>26806570.289999999</v>
      </c>
      <c r="J19" s="99">
        <v>26806570.289999999</v>
      </c>
    </row>
    <row r="20" spans="1:10" ht="26.1" customHeight="1" x14ac:dyDescent="0.2">
      <c r="A20" s="79" t="s">
        <v>39</v>
      </c>
      <c r="B20" s="81" t="s">
        <v>354</v>
      </c>
      <c r="C20" s="95">
        <v>0</v>
      </c>
      <c r="D20" s="95">
        <v>0</v>
      </c>
      <c r="E20" s="95">
        <v>0</v>
      </c>
      <c r="F20" s="95">
        <v>0</v>
      </c>
      <c r="G20" s="95">
        <v>0</v>
      </c>
      <c r="H20" s="95">
        <v>0</v>
      </c>
      <c r="I20" s="144">
        <v>-53217104.469999999</v>
      </c>
      <c r="J20" s="144">
        <v>-53217104.469999999</v>
      </c>
    </row>
    <row r="21" spans="1:10" ht="26.1" customHeight="1" x14ac:dyDescent="0.2">
      <c r="A21" s="79" t="s">
        <v>41</v>
      </c>
      <c r="B21" s="98" t="s">
        <v>352</v>
      </c>
      <c r="C21" s="95">
        <v>0</v>
      </c>
      <c r="D21" s="95">
        <v>0</v>
      </c>
      <c r="E21" s="95">
        <v>0</v>
      </c>
      <c r="F21" s="95">
        <v>0</v>
      </c>
      <c r="G21" s="95">
        <v>0</v>
      </c>
      <c r="H21" s="95">
        <v>0</v>
      </c>
      <c r="I21" s="144">
        <v>-53217104.469999999</v>
      </c>
      <c r="J21" s="144">
        <v>-53217104.469999999</v>
      </c>
    </row>
    <row r="22" spans="1:10" s="1" customFormat="1" ht="12.95" customHeight="1" x14ac:dyDescent="0.2"/>
  </sheetData>
  <mergeCells count="7">
    <mergeCell ref="A11:J11"/>
    <mergeCell ref="H12:J12"/>
    <mergeCell ref="A1:J1"/>
    <mergeCell ref="A3:J3"/>
    <mergeCell ref="A4:J4"/>
    <mergeCell ref="H5:J5"/>
    <mergeCell ref="A10:J10"/>
  </mergeCells>
  <pageMargins left="0.78740157480314965" right="0.19685039370078741" top="0.19685039370078741" bottom="0.19685039370078741" header="0" footer="0"/>
  <pageSetup paperSize="9" firstPageNumber="38" fitToHeight="0" pageOrder="overThenDown" orientation="portrait" useFirstPageNumber="1"/>
  <headerFooter>
    <oddFooter>&amp;C&amp;"Arial,normal"&amp;8&amp;P</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52"/>
  <sheetViews>
    <sheetView workbookViewId="0">
      <selection activeCell="B44" sqref="B44"/>
    </sheetView>
  </sheetViews>
  <sheetFormatPr defaultColWidth="10.5" defaultRowHeight="11.45" customHeight="1" x14ac:dyDescent="0.2"/>
  <cols>
    <col min="1" max="1" width="9.33203125" style="4" customWidth="1"/>
    <col min="2" max="2" width="46.6640625" style="4" customWidth="1"/>
    <col min="3" max="3" width="14" style="4" customWidth="1"/>
    <col min="4" max="5" width="23.33203125" style="4" customWidth="1"/>
  </cols>
  <sheetData>
    <row r="1" spans="1:5" s="5" customFormat="1" ht="12.95" customHeight="1" x14ac:dyDescent="0.2">
      <c r="B1" s="208" t="s">
        <v>1</v>
      </c>
      <c r="C1" s="208"/>
      <c r="D1" s="208"/>
      <c r="E1" s="208"/>
    </row>
    <row r="2" spans="1:5" s="5" customFormat="1" ht="12.95" customHeight="1" x14ac:dyDescent="0.2">
      <c r="A2" s="6"/>
      <c r="B2" s="209" t="s">
        <v>2</v>
      </c>
      <c r="C2" s="203" t="s">
        <v>3</v>
      </c>
      <c r="D2" s="203"/>
      <c r="E2" s="203"/>
    </row>
    <row r="3" spans="1:5" s="5" customFormat="1" ht="51" customHeight="1" x14ac:dyDescent="0.2">
      <c r="A3" s="9"/>
      <c r="B3" s="210"/>
      <c r="C3" s="8" t="s">
        <v>4</v>
      </c>
      <c r="D3" s="8" t="s">
        <v>5</v>
      </c>
      <c r="E3" s="8" t="s">
        <v>6</v>
      </c>
    </row>
    <row r="4" spans="1:5" s="5" customFormat="1" ht="12.95" customHeight="1" x14ac:dyDescent="0.2">
      <c r="A4" s="6"/>
      <c r="B4" s="8" t="s">
        <v>7</v>
      </c>
      <c r="C4" s="8" t="s">
        <v>8</v>
      </c>
      <c r="D4" s="8" t="s">
        <v>9</v>
      </c>
      <c r="E4" s="8"/>
    </row>
    <row r="5" spans="1:5" s="1" customFormat="1" ht="12.95" customHeight="1" x14ac:dyDescent="0.2">
      <c r="B5" s="10"/>
      <c r="C5" s="10"/>
      <c r="D5" s="10"/>
      <c r="E5" s="10"/>
    </row>
    <row r="6" spans="1:5" s="1" customFormat="1" ht="12.95" customHeight="1" x14ac:dyDescent="0.2">
      <c r="A6" s="211" t="s">
        <v>10</v>
      </c>
      <c r="B6" s="211"/>
      <c r="C6" s="211"/>
      <c r="D6" s="211"/>
      <c r="E6" s="211"/>
    </row>
    <row r="7" spans="1:5" s="1" customFormat="1" ht="12.95" customHeight="1" x14ac:dyDescent="0.2">
      <c r="A7" s="211" t="s">
        <v>11</v>
      </c>
      <c r="B7" s="211"/>
      <c r="C7" s="211"/>
      <c r="D7" s="211"/>
      <c r="E7" s="211"/>
    </row>
    <row r="8" spans="1:5" s="1" customFormat="1" ht="12.95" customHeight="1" x14ac:dyDescent="0.2">
      <c r="A8" s="204" t="s">
        <v>12</v>
      </c>
      <c r="B8" s="204"/>
      <c r="C8" s="204"/>
      <c r="D8" s="204"/>
      <c r="E8" s="204"/>
    </row>
    <row r="9" spans="1:5" s="1" customFormat="1" ht="12.95" customHeight="1" x14ac:dyDescent="0.2"/>
    <row r="10" spans="1:5" s="1" customFormat="1" ht="26.1" customHeight="1" x14ac:dyDescent="0.2">
      <c r="A10" s="205" t="s">
        <v>13</v>
      </c>
      <c r="B10" s="205"/>
      <c r="C10" s="205"/>
      <c r="D10" s="205"/>
      <c r="E10" s="205"/>
    </row>
    <row r="11" spans="1:5" s="11" customFormat="1" ht="12.95" customHeight="1" x14ac:dyDescent="0.2">
      <c r="A11" s="201" t="s">
        <v>14</v>
      </c>
      <c r="B11" s="201"/>
      <c r="C11" s="201"/>
      <c r="D11" s="201"/>
      <c r="E11" s="201"/>
    </row>
    <row r="12" spans="1:5" s="1" customFormat="1" ht="12.95" customHeight="1" x14ac:dyDescent="0.2"/>
    <row r="13" spans="1:5" s="1" customFormat="1" ht="12.95" customHeight="1" x14ac:dyDescent="0.2">
      <c r="A13" s="206" t="s">
        <v>15</v>
      </c>
      <c r="B13" s="206"/>
      <c r="C13" s="206"/>
      <c r="D13" s="206"/>
      <c r="E13" s="206"/>
    </row>
    <row r="14" spans="1:5" s="1" customFormat="1" ht="12.95" customHeight="1" x14ac:dyDescent="0.2"/>
    <row r="15" spans="1:5" s="1" customFormat="1" ht="12.95" customHeight="1" x14ac:dyDescent="0.2">
      <c r="D15" s="207" t="s">
        <v>16</v>
      </c>
      <c r="E15" s="207"/>
    </row>
    <row r="16" spans="1:5" s="1" customFormat="1" ht="12.95" customHeight="1" x14ac:dyDescent="0.2">
      <c r="D16" s="202" t="s">
        <v>17</v>
      </c>
      <c r="E16" s="202"/>
    </row>
    <row r="17" spans="1:5" s="1" customFormat="1" ht="12.95" customHeight="1" x14ac:dyDescent="0.2">
      <c r="D17" s="202" t="s">
        <v>18</v>
      </c>
      <c r="E17" s="202"/>
    </row>
    <row r="18" spans="1:5" s="1" customFormat="1" ht="12.95" customHeight="1" x14ac:dyDescent="0.2"/>
    <row r="19" spans="1:5" s="1" customFormat="1" ht="26.1" customHeight="1" x14ac:dyDescent="0.2">
      <c r="A19" s="8" t="s">
        <v>19</v>
      </c>
      <c r="B19" s="8" t="s">
        <v>20</v>
      </c>
      <c r="C19" s="8" t="s">
        <v>21</v>
      </c>
      <c r="D19" s="8" t="s">
        <v>22</v>
      </c>
      <c r="E19" s="8" t="s">
        <v>23</v>
      </c>
    </row>
    <row r="20" spans="1:5" s="14" customFormat="1" ht="12.95" customHeight="1" x14ac:dyDescent="0.2">
      <c r="A20" s="15" t="s">
        <v>24</v>
      </c>
      <c r="B20" s="15" t="s">
        <v>25</v>
      </c>
      <c r="C20" s="15" t="s">
        <v>26</v>
      </c>
      <c r="D20" s="15" t="s">
        <v>27</v>
      </c>
      <c r="E20" s="15" t="s">
        <v>28</v>
      </c>
    </row>
    <row r="21" spans="1:5" s="16" customFormat="1" ht="12.95" customHeight="1" x14ac:dyDescent="0.2">
      <c r="A21" s="203" t="s">
        <v>29</v>
      </c>
      <c r="B21" s="203"/>
      <c r="C21" s="203"/>
      <c r="D21" s="203"/>
      <c r="E21" s="203"/>
    </row>
    <row r="22" spans="1:5" s="1" customFormat="1" ht="12.95" customHeight="1" x14ac:dyDescent="0.2">
      <c r="A22" s="17" t="s">
        <v>24</v>
      </c>
      <c r="B22" s="18" t="s">
        <v>30</v>
      </c>
      <c r="C22" s="17" t="s">
        <v>28</v>
      </c>
      <c r="D22" s="19">
        <v>135987.91</v>
      </c>
      <c r="E22" s="19">
        <v>127793.22</v>
      </c>
    </row>
    <row r="23" spans="1:5" s="1" customFormat="1" ht="38.1" customHeight="1" x14ac:dyDescent="0.2">
      <c r="A23" s="17" t="s">
        <v>25</v>
      </c>
      <c r="B23" s="18" t="s">
        <v>31</v>
      </c>
      <c r="C23" s="18"/>
      <c r="D23" s="20">
        <v>257916333.09</v>
      </c>
      <c r="E23" s="20">
        <v>259288394.36000001</v>
      </c>
    </row>
    <row r="24" spans="1:5" s="1" customFormat="1" ht="51" customHeight="1" x14ac:dyDescent="0.2">
      <c r="A24" s="17" t="s">
        <v>26</v>
      </c>
      <c r="B24" s="21" t="s">
        <v>32</v>
      </c>
      <c r="C24" s="17" t="s">
        <v>33</v>
      </c>
      <c r="D24" s="20">
        <v>257916333.09</v>
      </c>
      <c r="E24" s="20">
        <v>259288394.36000001</v>
      </c>
    </row>
    <row r="25" spans="1:5" s="1" customFormat="1" ht="26.1" customHeight="1" x14ac:dyDescent="0.2">
      <c r="A25" s="17" t="s">
        <v>34</v>
      </c>
      <c r="B25" s="18" t="s">
        <v>35</v>
      </c>
      <c r="C25" s="18"/>
      <c r="D25" s="20">
        <v>167660681.08000001</v>
      </c>
      <c r="E25" s="20">
        <v>164529055.28</v>
      </c>
    </row>
    <row r="26" spans="1:5" s="1" customFormat="1" ht="26.1" customHeight="1" x14ac:dyDescent="0.2">
      <c r="A26" s="17" t="s">
        <v>36</v>
      </c>
      <c r="B26" s="21" t="s">
        <v>37</v>
      </c>
      <c r="C26" s="17" t="s">
        <v>38</v>
      </c>
      <c r="D26" s="20">
        <v>156825515.94999999</v>
      </c>
      <c r="E26" s="20">
        <v>153649154.50999999</v>
      </c>
    </row>
    <row r="27" spans="1:5" s="1" customFormat="1" ht="12.95" customHeight="1" x14ac:dyDescent="0.2">
      <c r="A27" s="17" t="s">
        <v>39</v>
      </c>
      <c r="B27" s="21" t="s">
        <v>40</v>
      </c>
      <c r="C27" s="17" t="s">
        <v>41</v>
      </c>
      <c r="D27" s="20">
        <v>10835165.130000001</v>
      </c>
      <c r="E27" s="20">
        <v>10879900.77</v>
      </c>
    </row>
    <row r="28" spans="1:5" s="1" customFormat="1" ht="12.95" customHeight="1" x14ac:dyDescent="0.2">
      <c r="A28" s="17" t="s">
        <v>42</v>
      </c>
      <c r="B28" s="18" t="s">
        <v>43</v>
      </c>
      <c r="C28" s="17" t="s">
        <v>44</v>
      </c>
      <c r="D28" s="20">
        <v>1052372.77</v>
      </c>
      <c r="E28" s="20">
        <v>1094088.33</v>
      </c>
    </row>
    <row r="29" spans="1:5" s="1" customFormat="1" ht="26.1" customHeight="1" x14ac:dyDescent="0.2">
      <c r="A29" s="17" t="s">
        <v>44</v>
      </c>
      <c r="B29" s="18" t="s">
        <v>45</v>
      </c>
      <c r="C29" s="17" t="s">
        <v>46</v>
      </c>
      <c r="D29" s="20">
        <v>6660102.1500000004</v>
      </c>
      <c r="E29" s="20">
        <v>4125987.53</v>
      </c>
    </row>
    <row r="30" spans="1:5" s="1" customFormat="1" ht="12.95" customHeight="1" x14ac:dyDescent="0.2">
      <c r="A30" s="17" t="s">
        <v>46</v>
      </c>
      <c r="B30" s="18" t="s">
        <v>47</v>
      </c>
      <c r="C30" s="17" t="s">
        <v>48</v>
      </c>
      <c r="D30" s="20">
        <v>4720713.8899999997</v>
      </c>
      <c r="E30" s="20">
        <v>4037547.89</v>
      </c>
    </row>
    <row r="31" spans="1:5" s="1" customFormat="1" ht="12.95" customHeight="1" x14ac:dyDescent="0.2">
      <c r="A31" s="17" t="s">
        <v>49</v>
      </c>
      <c r="B31" s="18" t="s">
        <v>50</v>
      </c>
      <c r="C31" s="17" t="s">
        <v>48</v>
      </c>
      <c r="D31" s="20">
        <v>5247281.33</v>
      </c>
      <c r="E31" s="20">
        <v>5058148.57</v>
      </c>
    </row>
    <row r="32" spans="1:5" s="1" customFormat="1" ht="12.95" customHeight="1" x14ac:dyDescent="0.2">
      <c r="A32" s="17" t="s">
        <v>51</v>
      </c>
      <c r="B32" s="18" t="s">
        <v>52</v>
      </c>
      <c r="C32" s="17" t="s">
        <v>49</v>
      </c>
      <c r="D32" s="20">
        <v>1246906.93</v>
      </c>
      <c r="E32" s="20">
        <v>1342840.46</v>
      </c>
    </row>
    <row r="33" spans="1:5" s="1" customFormat="1" ht="12.95" customHeight="1" x14ac:dyDescent="0.2">
      <c r="A33" s="17" t="s">
        <v>53</v>
      </c>
      <c r="B33" s="18" t="s">
        <v>54</v>
      </c>
      <c r="C33" s="18"/>
      <c r="D33" s="20">
        <v>444640379.14999998</v>
      </c>
      <c r="E33" s="20">
        <v>439603855.63999999</v>
      </c>
    </row>
    <row r="34" spans="1:5" s="16" customFormat="1" ht="12.95" customHeight="1" x14ac:dyDescent="0.2">
      <c r="A34" s="203" t="s">
        <v>55</v>
      </c>
      <c r="B34" s="203"/>
      <c r="C34" s="203"/>
      <c r="D34" s="203"/>
      <c r="E34" s="203"/>
    </row>
    <row r="35" spans="1:5" s="1" customFormat="1" ht="26.1" customHeight="1" x14ac:dyDescent="0.2">
      <c r="A35" s="17" t="s">
        <v>56</v>
      </c>
      <c r="B35" s="18" t="s">
        <v>57</v>
      </c>
      <c r="C35" s="18"/>
      <c r="D35" s="20">
        <v>8495598.1500000004</v>
      </c>
      <c r="E35" s="20">
        <v>30644035.800000001</v>
      </c>
    </row>
    <row r="36" spans="1:5" s="1" customFormat="1" ht="12.95" customHeight="1" x14ac:dyDescent="0.2">
      <c r="A36" s="17" t="s">
        <v>58</v>
      </c>
      <c r="B36" s="21" t="s">
        <v>59</v>
      </c>
      <c r="C36" s="17" t="s">
        <v>60</v>
      </c>
      <c r="D36" s="20">
        <v>1549595.12</v>
      </c>
      <c r="E36" s="20">
        <v>26296785.210000001</v>
      </c>
    </row>
    <row r="37" spans="1:5" s="1" customFormat="1" ht="26.1" customHeight="1" x14ac:dyDescent="0.2">
      <c r="A37" s="17" t="s">
        <v>61</v>
      </c>
      <c r="B37" s="21" t="s">
        <v>62</v>
      </c>
      <c r="C37" s="17" t="s">
        <v>63</v>
      </c>
      <c r="D37" s="20">
        <v>6582795.1799999997</v>
      </c>
      <c r="E37" s="20">
        <v>4039353.48</v>
      </c>
    </row>
    <row r="38" spans="1:5" s="1" customFormat="1" ht="12.95" customHeight="1" x14ac:dyDescent="0.2">
      <c r="A38" s="17" t="s">
        <v>64</v>
      </c>
      <c r="B38" s="21" t="s">
        <v>65</v>
      </c>
      <c r="C38" s="17" t="s">
        <v>56</v>
      </c>
      <c r="D38" s="19">
        <v>363207.85</v>
      </c>
      <c r="E38" s="19">
        <v>307897.11</v>
      </c>
    </row>
    <row r="39" spans="1:5" s="1" customFormat="1" ht="12.95" customHeight="1" x14ac:dyDescent="0.2">
      <c r="A39" s="17" t="s">
        <v>66</v>
      </c>
      <c r="B39" s="18" t="s">
        <v>67</v>
      </c>
      <c r="C39" s="17" t="s">
        <v>48</v>
      </c>
      <c r="D39" s="19">
        <v>502773.81</v>
      </c>
      <c r="E39" s="19">
        <v>505435.81</v>
      </c>
    </row>
    <row r="40" spans="1:5" s="1" customFormat="1" ht="12.95" customHeight="1" x14ac:dyDescent="0.2">
      <c r="A40" s="17" t="s">
        <v>68</v>
      </c>
      <c r="B40" s="18" t="s">
        <v>69</v>
      </c>
      <c r="C40" s="17" t="s">
        <v>70</v>
      </c>
      <c r="D40" s="20">
        <v>5405506.79</v>
      </c>
      <c r="E40" s="20">
        <v>5109489.88</v>
      </c>
    </row>
    <row r="41" spans="1:5" s="1" customFormat="1" ht="12.95" customHeight="1" x14ac:dyDescent="0.2">
      <c r="A41" s="17" t="s">
        <v>71</v>
      </c>
      <c r="B41" s="18" t="s">
        <v>72</v>
      </c>
      <c r="C41" s="18"/>
      <c r="D41" s="20">
        <v>14403878.75</v>
      </c>
      <c r="E41" s="20">
        <v>36258961.490000002</v>
      </c>
    </row>
    <row r="42" spans="1:5" s="1" customFormat="1" ht="12.95" customHeight="1" x14ac:dyDescent="0.2">
      <c r="A42" s="203" t="s">
        <v>73</v>
      </c>
      <c r="B42" s="203"/>
      <c r="C42" s="203"/>
      <c r="D42" s="203"/>
      <c r="E42" s="203"/>
    </row>
    <row r="43" spans="1:5" s="1" customFormat="1" ht="12.95" customHeight="1" x14ac:dyDescent="0.2">
      <c r="A43" s="17" t="s">
        <v>74</v>
      </c>
      <c r="B43" s="18" t="s">
        <v>75</v>
      </c>
      <c r="C43" s="17" t="s">
        <v>64</v>
      </c>
      <c r="D43" s="20">
        <v>36010000</v>
      </c>
      <c r="E43" s="20">
        <v>36010000</v>
      </c>
    </row>
    <row r="44" spans="1:5" s="1" customFormat="1" ht="12.95" customHeight="1" x14ac:dyDescent="0.2">
      <c r="A44" s="17" t="s">
        <v>76</v>
      </c>
      <c r="B44" s="18" t="s">
        <v>77</v>
      </c>
      <c r="C44" s="17" t="s">
        <v>64</v>
      </c>
      <c r="D44" s="20">
        <v>4600000</v>
      </c>
      <c r="E44" s="20">
        <v>4600000</v>
      </c>
    </row>
    <row r="45" spans="1:5" s="1" customFormat="1" ht="26.1" customHeight="1" x14ac:dyDescent="0.2">
      <c r="A45" s="17" t="s">
        <v>78</v>
      </c>
      <c r="B45" s="18" t="s">
        <v>79</v>
      </c>
      <c r="C45" s="18"/>
      <c r="D45" s="20">
        <v>389626500.39999998</v>
      </c>
      <c r="E45" s="20">
        <v>362734894.14999998</v>
      </c>
    </row>
    <row r="46" spans="1:5" s="1" customFormat="1" ht="12.95" customHeight="1" x14ac:dyDescent="0.2">
      <c r="A46" s="17" t="s">
        <v>80</v>
      </c>
      <c r="B46" s="18" t="s">
        <v>81</v>
      </c>
      <c r="C46" s="18"/>
      <c r="D46" s="20">
        <v>430236500.39999998</v>
      </c>
      <c r="E46" s="20">
        <v>403344894.14999998</v>
      </c>
    </row>
    <row r="47" spans="1:5" s="1" customFormat="1" ht="12.95" customHeight="1" x14ac:dyDescent="0.2">
      <c r="A47" s="17" t="s">
        <v>82</v>
      </c>
      <c r="B47" s="18" t="s">
        <v>83</v>
      </c>
      <c r="C47" s="18"/>
      <c r="D47" s="20">
        <v>444640379.14999998</v>
      </c>
      <c r="E47" s="20">
        <v>439603855.63999999</v>
      </c>
    </row>
    <row r="48" spans="1:5" s="1" customFormat="1" ht="12.95" customHeight="1" x14ac:dyDescent="0.2">
      <c r="A48" s="199"/>
      <c r="B48" s="199"/>
      <c r="C48" s="199"/>
      <c r="D48" s="199"/>
      <c r="E48" s="199"/>
    </row>
    <row r="49" spans="2:5" s="1" customFormat="1" ht="12.95" customHeight="1" x14ac:dyDescent="0.2">
      <c r="B49" s="22" t="s">
        <v>84</v>
      </c>
      <c r="C49" s="23"/>
      <c r="D49" s="200" t="s">
        <v>85</v>
      </c>
      <c r="E49" s="200"/>
    </row>
    <row r="50" spans="2:5" s="11" customFormat="1" ht="12.95" customHeight="1" x14ac:dyDescent="0.2">
      <c r="B50" s="12" t="s">
        <v>86</v>
      </c>
      <c r="C50" s="12" t="s">
        <v>87</v>
      </c>
      <c r="D50" s="201" t="s">
        <v>88</v>
      </c>
      <c r="E50" s="201"/>
    </row>
    <row r="51" spans="2:5" s="1" customFormat="1" ht="12.95" customHeight="1" x14ac:dyDescent="0.2"/>
    <row r="52" spans="2:5" s="1" customFormat="1" ht="12.95" customHeight="1" x14ac:dyDescent="0.2">
      <c r="B52" s="24" t="s">
        <v>89</v>
      </c>
    </row>
  </sheetData>
  <mergeCells count="18">
    <mergeCell ref="B1:E1"/>
    <mergeCell ref="B2:B3"/>
    <mergeCell ref="C2:E2"/>
    <mergeCell ref="A6:E6"/>
    <mergeCell ref="A7:E7"/>
    <mergeCell ref="A8:E8"/>
    <mergeCell ref="A10:E10"/>
    <mergeCell ref="A11:E11"/>
    <mergeCell ref="A13:E13"/>
    <mergeCell ref="D15:E15"/>
    <mergeCell ref="A48:E48"/>
    <mergeCell ref="D49:E49"/>
    <mergeCell ref="D50:E50"/>
    <mergeCell ref="D16:E16"/>
    <mergeCell ref="D17:E17"/>
    <mergeCell ref="A21:E21"/>
    <mergeCell ref="A34:E34"/>
    <mergeCell ref="A42:E42"/>
  </mergeCells>
  <pageMargins left="0.78740157480314965" right="0.19685039370078741" top="0.19685039370078741" bottom="0.19685039370078741" header="0" footer="0"/>
  <pageSetup paperSize="9" fitToHeight="0" pageOrder="overThenDown" orientation="portrait"/>
  <headerFooter>
    <oddFooter>&amp;C&amp;"Arial,normal"&amp;8&amp;P</oddFooter>
  </headerFooter>
  <rowBreaks count="1" manualBreakCount="1">
    <brk id="5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33"/>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8" width="21" style="80" customWidth="1"/>
  </cols>
  <sheetData>
    <row r="1" spans="1:8" s="80" customFormat="1" ht="12.95" customHeight="1" x14ac:dyDescent="0.2">
      <c r="A1" s="145" t="s">
        <v>398</v>
      </c>
      <c r="B1" s="145"/>
      <c r="C1" s="145"/>
      <c r="D1" s="145"/>
      <c r="E1" s="145"/>
      <c r="F1" s="145"/>
      <c r="G1" s="145"/>
      <c r="H1" s="145"/>
    </row>
    <row r="2" spans="1:8" s="97" customFormat="1" ht="12.95" customHeight="1" x14ac:dyDescent="0.2">
      <c r="A2" s="78"/>
      <c r="B2" s="80"/>
      <c r="C2" s="80"/>
      <c r="D2" s="80"/>
      <c r="E2" s="80"/>
      <c r="F2" s="80"/>
      <c r="G2" s="80"/>
      <c r="H2" s="80"/>
    </row>
    <row r="3" spans="1:8" s="80" customFormat="1" ht="12.95" customHeight="1" x14ac:dyDescent="0.2">
      <c r="A3" s="145" t="s">
        <v>399</v>
      </c>
      <c r="B3" s="145"/>
      <c r="C3" s="145"/>
      <c r="D3" s="145"/>
      <c r="E3" s="145"/>
      <c r="F3" s="145"/>
      <c r="G3" s="145"/>
      <c r="H3" s="145"/>
    </row>
    <row r="4" spans="1:8" s="80" customFormat="1" ht="12.95" customHeight="1" x14ac:dyDescent="0.2">
      <c r="A4" s="146" t="s">
        <v>91</v>
      </c>
      <c r="B4" s="146"/>
      <c r="C4" s="146"/>
      <c r="D4" s="146"/>
      <c r="E4" s="146"/>
      <c r="F4" s="146"/>
      <c r="G4" s="146"/>
      <c r="H4" s="146"/>
    </row>
    <row r="5" spans="1:8" s="80" customFormat="1" ht="12.95" customHeight="1" x14ac:dyDescent="0.2">
      <c r="A5" s="78"/>
      <c r="F5" s="229" t="s">
        <v>400</v>
      </c>
      <c r="G5" s="228"/>
      <c r="H5" s="228"/>
    </row>
    <row r="6" spans="1:8" s="1" customFormat="1" ht="12.95" customHeight="1" x14ac:dyDescent="0.2">
      <c r="A6" s="78"/>
      <c r="B6" s="80"/>
      <c r="C6" s="80"/>
      <c r="D6" s="80"/>
      <c r="E6" s="80"/>
      <c r="F6" s="80"/>
      <c r="G6" s="80"/>
      <c r="H6" s="80"/>
    </row>
    <row r="7" spans="1:8" s="80" customFormat="1" ht="101.1" customHeight="1" x14ac:dyDescent="0.2">
      <c r="A7" s="79" t="s">
        <v>19</v>
      </c>
      <c r="B7" s="79" t="s">
        <v>20</v>
      </c>
      <c r="C7" s="79" t="s">
        <v>401</v>
      </c>
      <c r="D7" s="79" t="s">
        <v>402</v>
      </c>
      <c r="E7" s="79" t="s">
        <v>403</v>
      </c>
      <c r="F7" s="79" t="s">
        <v>404</v>
      </c>
      <c r="G7" s="79" t="s">
        <v>405</v>
      </c>
      <c r="H7" s="79" t="s">
        <v>137</v>
      </c>
    </row>
    <row r="8" spans="1:8" s="80" customFormat="1" ht="12.95" customHeight="1" x14ac:dyDescent="0.2">
      <c r="A8" s="79" t="s">
        <v>24</v>
      </c>
      <c r="B8" s="79" t="s">
        <v>25</v>
      </c>
      <c r="C8" s="79" t="s">
        <v>26</v>
      </c>
      <c r="D8" s="79" t="s">
        <v>27</v>
      </c>
      <c r="E8" s="79" t="s">
        <v>28</v>
      </c>
      <c r="F8" s="79" t="s">
        <v>33</v>
      </c>
      <c r="G8" s="79" t="s">
        <v>138</v>
      </c>
      <c r="H8" s="79" t="s">
        <v>34</v>
      </c>
    </row>
    <row r="9" spans="1:8" s="80" customFormat="1" ht="26.1" customHeight="1" x14ac:dyDescent="0.2">
      <c r="A9" s="79" t="s">
        <v>24</v>
      </c>
      <c r="B9" s="81" t="s">
        <v>351</v>
      </c>
      <c r="C9" s="99">
        <v>12055578.380000001</v>
      </c>
      <c r="D9" s="95">
        <v>0</v>
      </c>
      <c r="E9" s="95">
        <v>0</v>
      </c>
      <c r="F9" s="95">
        <v>0</v>
      </c>
      <c r="G9" s="95">
        <v>0</v>
      </c>
      <c r="H9" s="99">
        <v>12055578.380000001</v>
      </c>
    </row>
    <row r="10" spans="1:8" s="80" customFormat="1" ht="26.1" customHeight="1" x14ac:dyDescent="0.2">
      <c r="A10" s="79" t="s">
        <v>25</v>
      </c>
      <c r="B10" s="98" t="s">
        <v>352</v>
      </c>
      <c r="C10" s="99">
        <v>12055578.380000001</v>
      </c>
      <c r="D10" s="95">
        <v>0</v>
      </c>
      <c r="E10" s="95">
        <v>0</v>
      </c>
      <c r="F10" s="95">
        <v>0</v>
      </c>
      <c r="G10" s="95">
        <v>0</v>
      </c>
      <c r="H10" s="99">
        <v>12055578.380000001</v>
      </c>
    </row>
    <row r="11" spans="1:8" s="147" customFormat="1" ht="12.95" customHeight="1" x14ac:dyDescent="0.2">
      <c r="A11" s="79" t="s">
        <v>33</v>
      </c>
      <c r="B11" s="81" t="s">
        <v>353</v>
      </c>
      <c r="C11" s="99">
        <v>72008714.390000001</v>
      </c>
      <c r="D11" s="95">
        <v>0</v>
      </c>
      <c r="E11" s="95">
        <v>0</v>
      </c>
      <c r="F11" s="95">
        <v>0</v>
      </c>
      <c r="G11" s="95">
        <v>0</v>
      </c>
      <c r="H11" s="99">
        <v>72008714.390000001</v>
      </c>
    </row>
    <row r="12" spans="1:8" ht="26.1" customHeight="1" x14ac:dyDescent="0.2">
      <c r="A12" s="79" t="s">
        <v>138</v>
      </c>
      <c r="B12" s="98" t="s">
        <v>352</v>
      </c>
      <c r="C12" s="99">
        <v>72008714.390000001</v>
      </c>
      <c r="D12" s="95">
        <v>0</v>
      </c>
      <c r="E12" s="95">
        <v>0</v>
      </c>
      <c r="F12" s="95">
        <v>0</v>
      </c>
      <c r="G12" s="95">
        <v>0</v>
      </c>
      <c r="H12" s="99">
        <v>72008714.390000001</v>
      </c>
    </row>
    <row r="13" spans="1:8" ht="26.1" customHeight="1" x14ac:dyDescent="0.2">
      <c r="A13" s="79" t="s">
        <v>39</v>
      </c>
      <c r="B13" s="81" t="s">
        <v>354</v>
      </c>
      <c r="C13" s="148">
        <v>-72061077.890000001</v>
      </c>
      <c r="D13" s="95">
        <v>0</v>
      </c>
      <c r="E13" s="95">
        <v>0</v>
      </c>
      <c r="F13" s="95">
        <v>0</v>
      </c>
      <c r="G13" s="95">
        <v>0</v>
      </c>
      <c r="H13" s="148">
        <v>-72061077.890000001</v>
      </c>
    </row>
    <row r="14" spans="1:8" ht="26.1" customHeight="1" x14ac:dyDescent="0.2">
      <c r="A14" s="79" t="s">
        <v>41</v>
      </c>
      <c r="B14" s="98" t="s">
        <v>352</v>
      </c>
      <c r="C14" s="148">
        <v>-72061077.890000001</v>
      </c>
      <c r="D14" s="95">
        <v>0</v>
      </c>
      <c r="E14" s="95">
        <v>0</v>
      </c>
      <c r="F14" s="95">
        <v>0</v>
      </c>
      <c r="G14" s="95">
        <v>0</v>
      </c>
      <c r="H14" s="148">
        <v>-72061077.890000001</v>
      </c>
    </row>
    <row r="15" spans="1:8" ht="26.1" customHeight="1" x14ac:dyDescent="0.2">
      <c r="A15" s="79" t="s">
        <v>68</v>
      </c>
      <c r="B15" s="81" t="s">
        <v>406</v>
      </c>
      <c r="C15" s="99">
        <v>12003214.880000001</v>
      </c>
      <c r="D15" s="95">
        <v>0</v>
      </c>
      <c r="E15" s="95">
        <v>0</v>
      </c>
      <c r="F15" s="95">
        <v>0</v>
      </c>
      <c r="G15" s="95">
        <v>0</v>
      </c>
      <c r="H15" s="99">
        <v>12003214.880000001</v>
      </c>
    </row>
    <row r="16" spans="1:8" ht="26.1" customHeight="1" x14ac:dyDescent="0.2">
      <c r="A16" s="79" t="s">
        <v>71</v>
      </c>
      <c r="B16" s="98" t="s">
        <v>352</v>
      </c>
      <c r="C16" s="99">
        <v>12003214.880000001</v>
      </c>
      <c r="D16" s="95">
        <v>0</v>
      </c>
      <c r="E16" s="95">
        <v>0</v>
      </c>
      <c r="F16" s="95">
        <v>0</v>
      </c>
      <c r="G16" s="95">
        <v>0</v>
      </c>
      <c r="H16" s="99">
        <v>12003214.880000001</v>
      </c>
    </row>
    <row r="17" spans="1:8" s="1" customFormat="1" ht="12.95" customHeight="1" x14ac:dyDescent="0.2"/>
    <row r="18" spans="1:8" ht="12.95" customHeight="1" x14ac:dyDescent="0.2"/>
    <row r="19" spans="1:8" ht="12.95" customHeight="1" x14ac:dyDescent="0.2">
      <c r="A19" s="145" t="s">
        <v>399</v>
      </c>
      <c r="B19" s="145"/>
      <c r="C19" s="145"/>
      <c r="D19" s="145"/>
      <c r="E19" s="145"/>
      <c r="F19" s="145"/>
      <c r="G19" s="145"/>
      <c r="H19" s="145"/>
    </row>
    <row r="20" spans="1:8" ht="12.95" customHeight="1" x14ac:dyDescent="0.2">
      <c r="A20" s="146" t="s">
        <v>356</v>
      </c>
      <c r="B20" s="146"/>
      <c r="C20" s="146"/>
      <c r="D20" s="146"/>
      <c r="E20" s="146"/>
      <c r="F20" s="146"/>
      <c r="G20" s="146"/>
      <c r="H20" s="146"/>
    </row>
    <row r="21" spans="1:8" ht="12.95" customHeight="1" x14ac:dyDescent="0.2">
      <c r="F21" s="229" t="s">
        <v>400</v>
      </c>
      <c r="G21" s="228"/>
      <c r="H21" s="228"/>
    </row>
    <row r="22" spans="1:8" ht="12.95" customHeight="1" x14ac:dyDescent="0.2"/>
    <row r="23" spans="1:8" ht="101.1" customHeight="1" x14ac:dyDescent="0.2">
      <c r="A23" s="79" t="s">
        <v>19</v>
      </c>
      <c r="B23" s="79" t="s">
        <v>20</v>
      </c>
      <c r="C23" s="79" t="s">
        <v>401</v>
      </c>
      <c r="D23" s="79" t="s">
        <v>402</v>
      </c>
      <c r="E23" s="79" t="s">
        <v>403</v>
      </c>
      <c r="F23" s="79" t="s">
        <v>404</v>
      </c>
      <c r="G23" s="79" t="s">
        <v>405</v>
      </c>
      <c r="H23" s="79" t="s">
        <v>137</v>
      </c>
    </row>
    <row r="24" spans="1:8" ht="12.95" customHeight="1" x14ac:dyDescent="0.2">
      <c r="A24" s="79" t="s">
        <v>24</v>
      </c>
      <c r="B24" s="79" t="s">
        <v>25</v>
      </c>
      <c r="C24" s="79" t="s">
        <v>26</v>
      </c>
      <c r="D24" s="79" t="s">
        <v>27</v>
      </c>
      <c r="E24" s="79" t="s">
        <v>28</v>
      </c>
      <c r="F24" s="79" t="s">
        <v>33</v>
      </c>
      <c r="G24" s="79" t="s">
        <v>138</v>
      </c>
      <c r="H24" s="79" t="s">
        <v>34</v>
      </c>
    </row>
    <row r="25" spans="1:8" ht="26.1" customHeight="1" x14ac:dyDescent="0.2">
      <c r="A25" s="79" t="s">
        <v>24</v>
      </c>
      <c r="B25" s="81" t="s">
        <v>351</v>
      </c>
      <c r="C25" s="99">
        <v>10006026.48</v>
      </c>
      <c r="D25" s="95">
        <v>0</v>
      </c>
      <c r="E25" s="95">
        <v>0</v>
      </c>
      <c r="F25" s="95">
        <v>0</v>
      </c>
      <c r="G25" s="95">
        <v>0</v>
      </c>
      <c r="H25" s="99">
        <v>10006026.48</v>
      </c>
    </row>
    <row r="26" spans="1:8" ht="26.1" customHeight="1" x14ac:dyDescent="0.2">
      <c r="A26" s="79" t="s">
        <v>25</v>
      </c>
      <c r="B26" s="98" t="s">
        <v>352</v>
      </c>
      <c r="C26" s="99">
        <v>10006026.48</v>
      </c>
      <c r="D26" s="95">
        <v>0</v>
      </c>
      <c r="E26" s="95">
        <v>0</v>
      </c>
      <c r="F26" s="95">
        <v>0</v>
      </c>
      <c r="G26" s="95">
        <v>0</v>
      </c>
      <c r="H26" s="99">
        <v>10006026.48</v>
      </c>
    </row>
    <row r="27" spans="1:8" ht="12.95" customHeight="1" x14ac:dyDescent="0.2">
      <c r="A27" s="79" t="s">
        <v>33</v>
      </c>
      <c r="B27" s="81" t="s">
        <v>353</v>
      </c>
      <c r="C27" s="99">
        <v>80013494.319999993</v>
      </c>
      <c r="D27" s="95">
        <v>0</v>
      </c>
      <c r="E27" s="95">
        <v>0</v>
      </c>
      <c r="F27" s="95">
        <v>0</v>
      </c>
      <c r="G27" s="95">
        <v>0</v>
      </c>
      <c r="H27" s="99">
        <v>80013494.319999993</v>
      </c>
    </row>
    <row r="28" spans="1:8" ht="26.1" customHeight="1" x14ac:dyDescent="0.2">
      <c r="A28" s="79" t="s">
        <v>138</v>
      </c>
      <c r="B28" s="98" t="s">
        <v>352</v>
      </c>
      <c r="C28" s="99">
        <v>80013494.319999993</v>
      </c>
      <c r="D28" s="95">
        <v>0</v>
      </c>
      <c r="E28" s="95">
        <v>0</v>
      </c>
      <c r="F28" s="95">
        <v>0</v>
      </c>
      <c r="G28" s="95">
        <v>0</v>
      </c>
      <c r="H28" s="99">
        <v>80013494.319999993</v>
      </c>
    </row>
    <row r="29" spans="1:8" ht="26.1" customHeight="1" x14ac:dyDescent="0.2">
      <c r="A29" s="79" t="s">
        <v>39</v>
      </c>
      <c r="B29" s="81" t="s">
        <v>354</v>
      </c>
      <c r="C29" s="149">
        <v>-76017063.879999995</v>
      </c>
      <c r="D29" s="95">
        <v>0</v>
      </c>
      <c r="E29" s="95">
        <v>0</v>
      </c>
      <c r="F29" s="95">
        <v>0</v>
      </c>
      <c r="G29" s="95">
        <v>0</v>
      </c>
      <c r="H29" s="149">
        <v>-76017063.879999995</v>
      </c>
    </row>
    <row r="30" spans="1:8" ht="26.1" customHeight="1" x14ac:dyDescent="0.2">
      <c r="A30" s="79" t="s">
        <v>41</v>
      </c>
      <c r="B30" s="98" t="s">
        <v>352</v>
      </c>
      <c r="C30" s="149">
        <v>-76017063.879999995</v>
      </c>
      <c r="D30" s="95">
        <v>0</v>
      </c>
      <c r="E30" s="95">
        <v>0</v>
      </c>
      <c r="F30" s="95">
        <v>0</v>
      </c>
      <c r="G30" s="95">
        <v>0</v>
      </c>
      <c r="H30" s="149">
        <v>-76017063.879999995</v>
      </c>
    </row>
    <row r="31" spans="1:8" ht="26.1" customHeight="1" x14ac:dyDescent="0.2">
      <c r="A31" s="79" t="s">
        <v>68</v>
      </c>
      <c r="B31" s="81" t="s">
        <v>406</v>
      </c>
      <c r="C31" s="99">
        <v>14002456.92</v>
      </c>
      <c r="D31" s="95">
        <v>0</v>
      </c>
      <c r="E31" s="95">
        <v>0</v>
      </c>
      <c r="F31" s="95">
        <v>0</v>
      </c>
      <c r="G31" s="95">
        <v>0</v>
      </c>
      <c r="H31" s="99">
        <v>14002456.92</v>
      </c>
    </row>
    <row r="32" spans="1:8" ht="26.1" customHeight="1" x14ac:dyDescent="0.2">
      <c r="A32" s="79" t="s">
        <v>71</v>
      </c>
      <c r="B32" s="98" t="s">
        <v>352</v>
      </c>
      <c r="C32" s="99">
        <v>14002456.92</v>
      </c>
      <c r="D32" s="95">
        <v>0</v>
      </c>
      <c r="E32" s="95">
        <v>0</v>
      </c>
      <c r="F32" s="95">
        <v>0</v>
      </c>
      <c r="G32" s="95">
        <v>0</v>
      </c>
      <c r="H32" s="99">
        <v>14002456.92</v>
      </c>
    </row>
    <row r="33" s="1" customFormat="1" ht="12.95" customHeight="1" x14ac:dyDescent="0.2"/>
  </sheetData>
  <mergeCells count="2">
    <mergeCell ref="F5:H5"/>
    <mergeCell ref="F21:H21"/>
  </mergeCells>
  <pageMargins left="0.78740157480314965" right="0.19685039370078741" top="0.19685039370078741" bottom="0.19685039370078741" header="0" footer="0"/>
  <pageSetup paperSize="9" firstPageNumber="39" fitToHeight="0" pageOrder="overThenDown" orientation="landscape" useFirstPageNumber="1"/>
  <headerFooter>
    <oddFooter>&amp;C&amp;"Arial,normal"&amp;8&amp;P</oddFooter>
  </headerFooter>
  <rowBreaks count="1" manualBreakCount="1">
    <brk id="3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33"/>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8" width="21" style="80" customWidth="1"/>
  </cols>
  <sheetData>
    <row r="1" spans="1:8" s="80" customFormat="1" ht="12.95" customHeight="1" x14ac:dyDescent="0.2">
      <c r="A1" s="145" t="s">
        <v>398</v>
      </c>
      <c r="B1" s="145"/>
      <c r="C1" s="145"/>
      <c r="D1" s="145"/>
      <c r="E1" s="145"/>
      <c r="F1" s="145"/>
      <c r="G1" s="145"/>
      <c r="H1" s="145"/>
    </row>
    <row r="2" spans="1:8" s="97" customFormat="1" ht="12.95" customHeight="1" x14ac:dyDescent="0.2">
      <c r="A2" s="78"/>
      <c r="B2" s="80"/>
      <c r="C2" s="80"/>
      <c r="D2" s="80"/>
      <c r="E2" s="80"/>
      <c r="F2" s="80"/>
      <c r="G2" s="80"/>
      <c r="H2" s="80"/>
    </row>
    <row r="3" spans="1:8" s="80" customFormat="1" ht="12.95" customHeight="1" x14ac:dyDescent="0.2">
      <c r="A3" s="145" t="s">
        <v>407</v>
      </c>
      <c r="B3" s="145"/>
      <c r="C3" s="145"/>
      <c r="D3" s="145"/>
      <c r="E3" s="145"/>
      <c r="F3" s="145"/>
      <c r="G3" s="145"/>
      <c r="H3" s="145"/>
    </row>
    <row r="4" spans="1:8" s="80" customFormat="1" ht="12.95" customHeight="1" x14ac:dyDescent="0.2">
      <c r="A4" s="146" t="s">
        <v>91</v>
      </c>
      <c r="B4" s="146"/>
      <c r="C4" s="146"/>
      <c r="D4" s="146"/>
      <c r="E4" s="146"/>
      <c r="F4" s="146"/>
      <c r="G4" s="146"/>
      <c r="H4" s="146"/>
    </row>
    <row r="5" spans="1:8" s="80" customFormat="1" ht="12.95" customHeight="1" x14ac:dyDescent="0.2">
      <c r="A5" s="78"/>
      <c r="F5" s="229" t="s">
        <v>408</v>
      </c>
      <c r="G5" s="228"/>
      <c r="H5" s="228"/>
    </row>
    <row r="6" spans="1:8" ht="12.95" customHeight="1" x14ac:dyDescent="0.2"/>
    <row r="7" spans="1:8" s="80" customFormat="1" ht="99.95" customHeight="1" x14ac:dyDescent="0.2">
      <c r="A7" s="79" t="s">
        <v>19</v>
      </c>
      <c r="B7" s="79" t="s">
        <v>20</v>
      </c>
      <c r="C7" s="79" t="s">
        <v>401</v>
      </c>
      <c r="D7" s="79" t="s">
        <v>402</v>
      </c>
      <c r="E7" s="93" t="s">
        <v>403</v>
      </c>
      <c r="F7" s="79" t="s">
        <v>404</v>
      </c>
      <c r="G7" s="93" t="s">
        <v>405</v>
      </c>
      <c r="H7" s="79" t="s">
        <v>137</v>
      </c>
    </row>
    <row r="8" spans="1:8" s="80" customFormat="1" ht="12.95" customHeight="1" x14ac:dyDescent="0.2">
      <c r="A8" s="79" t="s">
        <v>24</v>
      </c>
      <c r="B8" s="79" t="s">
        <v>25</v>
      </c>
      <c r="C8" s="79" t="s">
        <v>26</v>
      </c>
      <c r="D8" s="79" t="s">
        <v>27</v>
      </c>
      <c r="E8" s="79" t="s">
        <v>28</v>
      </c>
      <c r="F8" s="79" t="s">
        <v>33</v>
      </c>
      <c r="G8" s="79" t="s">
        <v>138</v>
      </c>
      <c r="H8" s="79" t="s">
        <v>34</v>
      </c>
    </row>
    <row r="9" spans="1:8" s="80" customFormat="1" ht="38.1" customHeight="1" x14ac:dyDescent="0.2">
      <c r="A9" s="79" t="s">
        <v>24</v>
      </c>
      <c r="B9" s="81" t="s">
        <v>359</v>
      </c>
      <c r="C9" s="99">
        <v>1175677.6100000001</v>
      </c>
      <c r="D9" s="95">
        <v>0</v>
      </c>
      <c r="E9" s="95">
        <v>0</v>
      </c>
      <c r="F9" s="95">
        <v>0</v>
      </c>
      <c r="G9" s="95">
        <v>0</v>
      </c>
      <c r="H9" s="99">
        <v>1175677.6100000001</v>
      </c>
    </row>
    <row r="10" spans="1:8" s="80" customFormat="1" ht="26.1" customHeight="1" x14ac:dyDescent="0.2">
      <c r="A10" s="79" t="s">
        <v>25</v>
      </c>
      <c r="B10" s="98" t="s">
        <v>352</v>
      </c>
      <c r="C10" s="99">
        <v>1175677.6100000001</v>
      </c>
      <c r="D10" s="95">
        <v>0</v>
      </c>
      <c r="E10" s="95">
        <v>0</v>
      </c>
      <c r="F10" s="95">
        <v>0</v>
      </c>
      <c r="G10" s="95">
        <v>0</v>
      </c>
      <c r="H10" s="99">
        <v>1175677.6100000001</v>
      </c>
    </row>
    <row r="11" spans="1:8" ht="12.95" customHeight="1" x14ac:dyDescent="0.2">
      <c r="A11" s="79" t="s">
        <v>33</v>
      </c>
      <c r="B11" s="81" t="s">
        <v>353</v>
      </c>
      <c r="C11" s="150">
        <v>204.79</v>
      </c>
      <c r="D11" s="95">
        <v>0</v>
      </c>
      <c r="E11" s="95">
        <v>0</v>
      </c>
      <c r="F11" s="95">
        <v>0</v>
      </c>
      <c r="G11" s="95">
        <v>0</v>
      </c>
      <c r="H11" s="150">
        <v>204.79</v>
      </c>
    </row>
    <row r="12" spans="1:8" ht="26.1" customHeight="1" x14ac:dyDescent="0.2">
      <c r="A12" s="79" t="s">
        <v>138</v>
      </c>
      <c r="B12" s="98" t="s">
        <v>352</v>
      </c>
      <c r="C12" s="150">
        <v>204.79</v>
      </c>
      <c r="D12" s="95">
        <v>0</v>
      </c>
      <c r="E12" s="95">
        <v>0</v>
      </c>
      <c r="F12" s="95">
        <v>0</v>
      </c>
      <c r="G12" s="95">
        <v>0</v>
      </c>
      <c r="H12" s="150">
        <v>204.79</v>
      </c>
    </row>
    <row r="13" spans="1:8" ht="26.1" customHeight="1" x14ac:dyDescent="0.2">
      <c r="A13" s="79" t="s">
        <v>39</v>
      </c>
      <c r="B13" s="81" t="s">
        <v>354</v>
      </c>
      <c r="C13" s="151">
        <v>-7832.65</v>
      </c>
      <c r="D13" s="95">
        <v>0</v>
      </c>
      <c r="E13" s="95">
        <v>0</v>
      </c>
      <c r="F13" s="95">
        <v>0</v>
      </c>
      <c r="G13" s="95">
        <v>0</v>
      </c>
      <c r="H13" s="151">
        <v>-7832.65</v>
      </c>
    </row>
    <row r="14" spans="1:8" ht="26.1" customHeight="1" x14ac:dyDescent="0.2">
      <c r="A14" s="79" t="s">
        <v>41</v>
      </c>
      <c r="B14" s="98" t="s">
        <v>352</v>
      </c>
      <c r="C14" s="151">
        <v>-7832.65</v>
      </c>
      <c r="D14" s="95">
        <v>0</v>
      </c>
      <c r="E14" s="95">
        <v>0</v>
      </c>
      <c r="F14" s="95">
        <v>0</v>
      </c>
      <c r="G14" s="95">
        <v>0</v>
      </c>
      <c r="H14" s="151">
        <v>-7832.65</v>
      </c>
    </row>
    <row r="15" spans="1:8" ht="38.1" customHeight="1" x14ac:dyDescent="0.2">
      <c r="A15" s="79" t="s">
        <v>68</v>
      </c>
      <c r="B15" s="81" t="s">
        <v>360</v>
      </c>
      <c r="C15" s="99">
        <v>1168049.75</v>
      </c>
      <c r="D15" s="95">
        <v>0</v>
      </c>
      <c r="E15" s="95">
        <v>0</v>
      </c>
      <c r="F15" s="95">
        <v>0</v>
      </c>
      <c r="G15" s="95">
        <v>0</v>
      </c>
      <c r="H15" s="99">
        <v>1168049.75</v>
      </c>
    </row>
    <row r="16" spans="1:8" ht="26.1" customHeight="1" x14ac:dyDescent="0.2">
      <c r="A16" s="79" t="s">
        <v>71</v>
      </c>
      <c r="B16" s="98" t="s">
        <v>352</v>
      </c>
      <c r="C16" s="99">
        <v>1168049.75</v>
      </c>
      <c r="D16" s="95">
        <v>0</v>
      </c>
      <c r="E16" s="95">
        <v>0</v>
      </c>
      <c r="F16" s="95">
        <v>0</v>
      </c>
      <c r="G16" s="95">
        <v>0</v>
      </c>
      <c r="H16" s="99">
        <v>1168049.75</v>
      </c>
    </row>
    <row r="17" spans="1:8" s="1" customFormat="1" ht="12.95" customHeight="1" x14ac:dyDescent="0.2"/>
    <row r="18" spans="1:8" ht="12.95" customHeight="1" x14ac:dyDescent="0.2"/>
    <row r="19" spans="1:8" ht="12.95" customHeight="1" x14ac:dyDescent="0.2">
      <c r="A19" s="145" t="s">
        <v>407</v>
      </c>
      <c r="B19" s="145"/>
      <c r="C19" s="145"/>
      <c r="D19" s="145"/>
      <c r="E19" s="145"/>
      <c r="F19" s="145"/>
      <c r="G19" s="145"/>
      <c r="H19" s="145"/>
    </row>
    <row r="20" spans="1:8" ht="12.95" customHeight="1" x14ac:dyDescent="0.2">
      <c r="A20" s="146" t="s">
        <v>356</v>
      </c>
      <c r="B20" s="146"/>
      <c r="C20" s="146"/>
      <c r="D20" s="146"/>
      <c r="E20" s="146"/>
      <c r="F20" s="146"/>
      <c r="G20" s="146"/>
      <c r="H20" s="146"/>
    </row>
    <row r="21" spans="1:8" ht="12.95" customHeight="1" x14ac:dyDescent="0.2">
      <c r="F21" s="229" t="s">
        <v>408</v>
      </c>
      <c r="G21" s="228"/>
      <c r="H21" s="228"/>
    </row>
    <row r="22" spans="1:8" ht="12.95" customHeight="1" x14ac:dyDescent="0.2"/>
    <row r="23" spans="1:8" ht="99.95" customHeight="1" x14ac:dyDescent="0.2">
      <c r="A23" s="79" t="s">
        <v>19</v>
      </c>
      <c r="B23" s="79" t="s">
        <v>20</v>
      </c>
      <c r="C23" s="79" t="s">
        <v>401</v>
      </c>
      <c r="D23" s="79" t="s">
        <v>402</v>
      </c>
      <c r="E23" s="93" t="s">
        <v>403</v>
      </c>
      <c r="F23" s="79" t="s">
        <v>404</v>
      </c>
      <c r="G23" s="93" t="s">
        <v>405</v>
      </c>
      <c r="H23" s="79" t="s">
        <v>137</v>
      </c>
    </row>
    <row r="24" spans="1:8" ht="12.95" customHeight="1" x14ac:dyDescent="0.2">
      <c r="A24" s="79" t="s">
        <v>24</v>
      </c>
      <c r="B24" s="79" t="s">
        <v>25</v>
      </c>
      <c r="C24" s="79" t="s">
        <v>26</v>
      </c>
      <c r="D24" s="79" t="s">
        <v>27</v>
      </c>
      <c r="E24" s="79" t="s">
        <v>28</v>
      </c>
      <c r="F24" s="79" t="s">
        <v>33</v>
      </c>
      <c r="G24" s="79" t="s">
        <v>138</v>
      </c>
      <c r="H24" s="79" t="s">
        <v>34</v>
      </c>
    </row>
    <row r="25" spans="1:8" ht="38.1" customHeight="1" x14ac:dyDescent="0.2">
      <c r="A25" s="79" t="s">
        <v>24</v>
      </c>
      <c r="B25" s="81" t="s">
        <v>359</v>
      </c>
      <c r="C25" s="99">
        <v>1460379.55</v>
      </c>
      <c r="D25" s="95">
        <v>0</v>
      </c>
      <c r="E25" s="95">
        <v>0</v>
      </c>
      <c r="F25" s="95">
        <v>0</v>
      </c>
      <c r="G25" s="95">
        <v>0</v>
      </c>
      <c r="H25" s="99">
        <v>1460379.55</v>
      </c>
    </row>
    <row r="26" spans="1:8" ht="26.1" customHeight="1" x14ac:dyDescent="0.2">
      <c r="A26" s="79" t="s">
        <v>25</v>
      </c>
      <c r="B26" s="98" t="s">
        <v>352</v>
      </c>
      <c r="C26" s="99">
        <v>1460379.55</v>
      </c>
      <c r="D26" s="95">
        <v>0</v>
      </c>
      <c r="E26" s="95">
        <v>0</v>
      </c>
      <c r="F26" s="95">
        <v>0</v>
      </c>
      <c r="G26" s="95">
        <v>0</v>
      </c>
      <c r="H26" s="99">
        <v>1460379.55</v>
      </c>
    </row>
    <row r="27" spans="1:8" ht="12.95" customHeight="1" x14ac:dyDescent="0.2">
      <c r="A27" s="79" t="s">
        <v>33</v>
      </c>
      <c r="B27" s="81" t="s">
        <v>353</v>
      </c>
      <c r="C27" s="94">
        <v>584053.56000000006</v>
      </c>
      <c r="D27" s="95">
        <v>0</v>
      </c>
      <c r="E27" s="95">
        <v>0</v>
      </c>
      <c r="F27" s="95">
        <v>0</v>
      </c>
      <c r="G27" s="95">
        <v>0</v>
      </c>
      <c r="H27" s="94">
        <v>584053.56000000006</v>
      </c>
    </row>
    <row r="28" spans="1:8" ht="26.1" customHeight="1" x14ac:dyDescent="0.2">
      <c r="A28" s="79" t="s">
        <v>138</v>
      </c>
      <c r="B28" s="98" t="s">
        <v>352</v>
      </c>
      <c r="C28" s="94">
        <v>584053.56000000006</v>
      </c>
      <c r="D28" s="95">
        <v>0</v>
      </c>
      <c r="E28" s="95">
        <v>0</v>
      </c>
      <c r="F28" s="95">
        <v>0</v>
      </c>
      <c r="G28" s="95">
        <v>0</v>
      </c>
      <c r="H28" s="94">
        <v>584053.56000000006</v>
      </c>
    </row>
    <row r="29" spans="1:8" ht="26.1" customHeight="1" x14ac:dyDescent="0.2">
      <c r="A29" s="79" t="s">
        <v>39</v>
      </c>
      <c r="B29" s="81" t="s">
        <v>354</v>
      </c>
      <c r="C29" s="152">
        <v>-681908.58</v>
      </c>
      <c r="D29" s="95">
        <v>0</v>
      </c>
      <c r="E29" s="95">
        <v>0</v>
      </c>
      <c r="F29" s="95">
        <v>0</v>
      </c>
      <c r="G29" s="95">
        <v>0</v>
      </c>
      <c r="H29" s="152">
        <v>-681908.58</v>
      </c>
    </row>
    <row r="30" spans="1:8" ht="26.1" customHeight="1" x14ac:dyDescent="0.2">
      <c r="A30" s="79" t="s">
        <v>41</v>
      </c>
      <c r="B30" s="98" t="s">
        <v>352</v>
      </c>
      <c r="C30" s="152">
        <v>-681908.58</v>
      </c>
      <c r="D30" s="95">
        <v>0</v>
      </c>
      <c r="E30" s="95">
        <v>0</v>
      </c>
      <c r="F30" s="95">
        <v>0</v>
      </c>
      <c r="G30" s="95">
        <v>0</v>
      </c>
      <c r="H30" s="152">
        <v>-681908.58</v>
      </c>
    </row>
    <row r="31" spans="1:8" ht="38.1" customHeight="1" x14ac:dyDescent="0.2">
      <c r="A31" s="79" t="s">
        <v>68</v>
      </c>
      <c r="B31" s="81" t="s">
        <v>360</v>
      </c>
      <c r="C31" s="99">
        <v>1362524.53</v>
      </c>
      <c r="D31" s="95">
        <v>0</v>
      </c>
      <c r="E31" s="95">
        <v>0</v>
      </c>
      <c r="F31" s="95">
        <v>0</v>
      </c>
      <c r="G31" s="95">
        <v>0</v>
      </c>
      <c r="H31" s="99">
        <v>1362524.53</v>
      </c>
    </row>
    <row r="32" spans="1:8" ht="26.1" customHeight="1" x14ac:dyDescent="0.2">
      <c r="A32" s="79" t="s">
        <v>71</v>
      </c>
      <c r="B32" s="98" t="s">
        <v>352</v>
      </c>
      <c r="C32" s="99">
        <v>1362524.53</v>
      </c>
      <c r="D32" s="95">
        <v>0</v>
      </c>
      <c r="E32" s="95">
        <v>0</v>
      </c>
      <c r="F32" s="95">
        <v>0</v>
      </c>
      <c r="G32" s="95">
        <v>0</v>
      </c>
      <c r="H32" s="99">
        <v>1362524.53</v>
      </c>
    </row>
    <row r="33" s="1" customFormat="1" ht="12.95" customHeight="1" x14ac:dyDescent="0.2"/>
  </sheetData>
  <mergeCells count="2">
    <mergeCell ref="F5:H5"/>
    <mergeCell ref="F21:H21"/>
  </mergeCells>
  <pageMargins left="0.78740157480314965" right="0.19685039370078741" top="0.19685039370078741" bottom="0.19685039370078741" header="0" footer="0"/>
  <pageSetup paperSize="9" firstPageNumber="41" fitToHeight="0" pageOrder="overThenDown" orientation="landscape" useFirstPageNumber="1"/>
  <headerFooter>
    <oddFooter>&amp;C&amp;"Arial,normal"&amp;8&amp;P</oddFooter>
  </headerFooter>
  <rowBreaks count="1" manualBreakCount="1">
    <brk id="3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25"/>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6" width="19.83203125" style="80" customWidth="1"/>
  </cols>
  <sheetData>
    <row r="1" spans="1:6" s="96" customFormat="1" ht="12.95" customHeight="1" x14ac:dyDescent="0.2">
      <c r="A1" s="222" t="s">
        <v>409</v>
      </c>
      <c r="B1" s="222"/>
      <c r="C1" s="222"/>
      <c r="D1" s="222"/>
      <c r="E1" s="222"/>
      <c r="F1" s="222"/>
    </row>
    <row r="2" spans="1:6" s="96" customFormat="1" ht="12.95" customHeight="1" x14ac:dyDescent="0.2"/>
    <row r="3" spans="1:6" s="96" customFormat="1" ht="12.95" customHeight="1" x14ac:dyDescent="0.2">
      <c r="A3" s="222" t="s">
        <v>43</v>
      </c>
      <c r="B3" s="222"/>
      <c r="C3" s="222"/>
      <c r="D3" s="222"/>
      <c r="E3" s="222"/>
      <c r="F3" s="222"/>
    </row>
    <row r="4" spans="1:6" s="97" customFormat="1" ht="12.95" customHeight="1" x14ac:dyDescent="0.2">
      <c r="D4" s="229" t="s">
        <v>410</v>
      </c>
      <c r="E4" s="229"/>
      <c r="F4" s="229"/>
    </row>
    <row r="5" spans="1:6" s="97" customFormat="1" ht="12.95" customHeight="1" x14ac:dyDescent="0.2"/>
    <row r="6" spans="1:6" s="78" customFormat="1" ht="26.1" customHeight="1" x14ac:dyDescent="0.2">
      <c r="A6" s="79" t="s">
        <v>19</v>
      </c>
      <c r="B6" s="79" t="s">
        <v>20</v>
      </c>
      <c r="C6" s="79" t="s">
        <v>411</v>
      </c>
      <c r="D6" s="79" t="s">
        <v>412</v>
      </c>
      <c r="E6" s="79" t="s">
        <v>413</v>
      </c>
      <c r="F6" s="79" t="s">
        <v>137</v>
      </c>
    </row>
    <row r="7" spans="1:6" s="78" customFormat="1" ht="12.95" customHeight="1" x14ac:dyDescent="0.2">
      <c r="A7" s="79" t="s">
        <v>24</v>
      </c>
      <c r="B7" s="79" t="s">
        <v>25</v>
      </c>
      <c r="C7" s="79" t="s">
        <v>26</v>
      </c>
      <c r="D7" s="79" t="s">
        <v>27</v>
      </c>
      <c r="E7" s="79" t="s">
        <v>28</v>
      </c>
      <c r="F7" s="79" t="s">
        <v>33</v>
      </c>
    </row>
    <row r="8" spans="1:6" s="80" customFormat="1" ht="12.95" customHeight="1" x14ac:dyDescent="0.2">
      <c r="A8" s="79" t="s">
        <v>24</v>
      </c>
      <c r="B8" s="81" t="s">
        <v>414</v>
      </c>
      <c r="C8" s="99">
        <v>3819400</v>
      </c>
      <c r="D8" s="95">
        <v>0</v>
      </c>
      <c r="E8" s="95">
        <v>0</v>
      </c>
      <c r="F8" s="99">
        <v>3819400</v>
      </c>
    </row>
    <row r="9" spans="1:6" s="80" customFormat="1" ht="12.95" customHeight="1" x14ac:dyDescent="0.2">
      <c r="A9" s="79" t="s">
        <v>25</v>
      </c>
      <c r="B9" s="81" t="s">
        <v>415</v>
      </c>
      <c r="C9" s="153">
        <v>-2274491.12</v>
      </c>
      <c r="D9" s="95">
        <v>0</v>
      </c>
      <c r="E9" s="95">
        <v>0</v>
      </c>
      <c r="F9" s="153">
        <v>-2274491.12</v>
      </c>
    </row>
    <row r="10" spans="1:6" s="80" customFormat="1" ht="12.95" customHeight="1" x14ac:dyDescent="0.2">
      <c r="A10" s="79" t="s">
        <v>26</v>
      </c>
      <c r="B10" s="81" t="s">
        <v>416</v>
      </c>
      <c r="C10" s="99">
        <v>1544908.88</v>
      </c>
      <c r="D10" s="95">
        <v>0</v>
      </c>
      <c r="E10" s="95">
        <v>0</v>
      </c>
      <c r="F10" s="99">
        <v>1544908.88</v>
      </c>
    </row>
    <row r="11" spans="1:6" s="80" customFormat="1" ht="12.95" customHeight="1" x14ac:dyDescent="0.2">
      <c r="A11" s="79" t="s">
        <v>34</v>
      </c>
      <c r="B11" s="81" t="s">
        <v>417</v>
      </c>
      <c r="C11" s="154">
        <v>-42405.05</v>
      </c>
      <c r="D11" s="95">
        <v>0</v>
      </c>
      <c r="E11" s="95">
        <v>0</v>
      </c>
      <c r="F11" s="154">
        <v>-42405.05</v>
      </c>
    </row>
    <row r="12" spans="1:6" s="80" customFormat="1" ht="12.95" customHeight="1" x14ac:dyDescent="0.2">
      <c r="A12" s="79" t="s">
        <v>41</v>
      </c>
      <c r="B12" s="81" t="s">
        <v>413</v>
      </c>
      <c r="C12" s="155">
        <v>-98583.77</v>
      </c>
      <c r="D12" s="95">
        <v>0</v>
      </c>
      <c r="E12" s="95">
        <v>0</v>
      </c>
      <c r="F12" s="155">
        <v>-98583.77</v>
      </c>
    </row>
    <row r="13" spans="1:6" s="80" customFormat="1" ht="12.95" customHeight="1" x14ac:dyDescent="0.2">
      <c r="A13" s="79" t="s">
        <v>139</v>
      </c>
      <c r="B13" s="81" t="s">
        <v>418</v>
      </c>
      <c r="C13" s="99">
        <v>1403920.06</v>
      </c>
      <c r="D13" s="95">
        <v>0</v>
      </c>
      <c r="E13" s="95">
        <v>0</v>
      </c>
      <c r="F13" s="99">
        <v>1403920.06</v>
      </c>
    </row>
    <row r="14" spans="1:6" s="80" customFormat="1" ht="12.95" customHeight="1" x14ac:dyDescent="0.2">
      <c r="A14" s="79" t="s">
        <v>140</v>
      </c>
      <c r="B14" s="81" t="s">
        <v>419</v>
      </c>
      <c r="C14" s="99">
        <v>3194400</v>
      </c>
      <c r="D14" s="95">
        <v>0</v>
      </c>
      <c r="E14" s="95">
        <v>0</v>
      </c>
      <c r="F14" s="99">
        <v>3194400</v>
      </c>
    </row>
    <row r="15" spans="1:6" s="80" customFormat="1" ht="12.95" customHeight="1" x14ac:dyDescent="0.2">
      <c r="A15" s="79" t="s">
        <v>102</v>
      </c>
      <c r="B15" s="81" t="s">
        <v>415</v>
      </c>
      <c r="C15" s="156">
        <v>-2100311.67</v>
      </c>
      <c r="D15" s="95">
        <v>0</v>
      </c>
      <c r="E15" s="95">
        <v>0</v>
      </c>
      <c r="F15" s="156">
        <v>-2100311.67</v>
      </c>
    </row>
    <row r="16" spans="1:6" s="80" customFormat="1" ht="12.95" customHeight="1" x14ac:dyDescent="0.2">
      <c r="A16" s="79" t="s">
        <v>105</v>
      </c>
      <c r="B16" s="81" t="s">
        <v>420</v>
      </c>
      <c r="C16" s="99">
        <v>1094088.33</v>
      </c>
      <c r="D16" s="95">
        <v>0</v>
      </c>
      <c r="E16" s="95">
        <v>0</v>
      </c>
      <c r="F16" s="99">
        <v>1094088.33</v>
      </c>
    </row>
    <row r="17" spans="1:6" s="80" customFormat="1" ht="12.95" customHeight="1" x14ac:dyDescent="0.2">
      <c r="A17" s="79" t="s">
        <v>42</v>
      </c>
      <c r="B17" s="81" t="s">
        <v>421</v>
      </c>
      <c r="C17" s="95">
        <v>0</v>
      </c>
      <c r="D17" s="94">
        <v>108000</v>
      </c>
      <c r="E17" s="95">
        <v>0</v>
      </c>
      <c r="F17" s="94">
        <v>108000</v>
      </c>
    </row>
    <row r="18" spans="1:6" s="80" customFormat="1" ht="12.95" customHeight="1" x14ac:dyDescent="0.2">
      <c r="A18" s="79" t="s">
        <v>51</v>
      </c>
      <c r="B18" s="81" t="s">
        <v>417</v>
      </c>
      <c r="C18" s="157">
        <v>-48470.26</v>
      </c>
      <c r="D18" s="158">
        <v>-2661.55</v>
      </c>
      <c r="E18" s="95">
        <v>0</v>
      </c>
      <c r="F18" s="159">
        <v>-51131.81</v>
      </c>
    </row>
    <row r="19" spans="1:6" s="80" customFormat="1" ht="12.95" customHeight="1" x14ac:dyDescent="0.2">
      <c r="A19" s="79" t="s">
        <v>115</v>
      </c>
      <c r="B19" s="81" t="s">
        <v>413</v>
      </c>
      <c r="C19" s="160">
        <v>-98583.75</v>
      </c>
      <c r="D19" s="95">
        <v>0</v>
      </c>
      <c r="E19" s="95">
        <v>0</v>
      </c>
      <c r="F19" s="160">
        <v>-98583.75</v>
      </c>
    </row>
    <row r="20" spans="1:6" s="80" customFormat="1" ht="12.95" customHeight="1" x14ac:dyDescent="0.2">
      <c r="A20" s="79" t="s">
        <v>56</v>
      </c>
      <c r="B20" s="81" t="s">
        <v>422</v>
      </c>
      <c r="C20" s="94">
        <v>947034.32</v>
      </c>
      <c r="D20" s="94">
        <v>105338.45</v>
      </c>
      <c r="E20" s="95">
        <v>0</v>
      </c>
      <c r="F20" s="99">
        <v>1052372.77</v>
      </c>
    </row>
    <row r="21" spans="1:6" s="80" customFormat="1" ht="12.95" customHeight="1" x14ac:dyDescent="0.2">
      <c r="A21" s="79" t="s">
        <v>58</v>
      </c>
      <c r="B21" s="81" t="s">
        <v>423</v>
      </c>
      <c r="C21" s="99">
        <v>3194400</v>
      </c>
      <c r="D21" s="94">
        <v>108000</v>
      </c>
      <c r="E21" s="95">
        <v>0</v>
      </c>
      <c r="F21" s="99">
        <v>3302400</v>
      </c>
    </row>
    <row r="22" spans="1:6" s="80" customFormat="1" ht="12.95" customHeight="1" x14ac:dyDescent="0.2">
      <c r="A22" s="79" t="s">
        <v>61</v>
      </c>
      <c r="B22" s="81" t="s">
        <v>415</v>
      </c>
      <c r="C22" s="161">
        <v>-2247365.6800000002</v>
      </c>
      <c r="D22" s="158">
        <v>-2661.55</v>
      </c>
      <c r="E22" s="95">
        <v>0</v>
      </c>
      <c r="F22" s="162">
        <v>-2250027.23</v>
      </c>
    </row>
    <row r="23" spans="1:6" s="80" customFormat="1" ht="12.95" customHeight="1" x14ac:dyDescent="0.2">
      <c r="A23" s="79" t="s">
        <v>70</v>
      </c>
      <c r="B23" s="81" t="s">
        <v>422</v>
      </c>
      <c r="C23" s="94">
        <v>947034.32</v>
      </c>
      <c r="D23" s="94">
        <v>105338.45</v>
      </c>
      <c r="E23" s="95">
        <v>0</v>
      </c>
      <c r="F23" s="99">
        <v>1052372.77</v>
      </c>
    </row>
    <row r="24" spans="1:6" ht="12.95" customHeight="1" x14ac:dyDescent="0.2"/>
    <row r="25" spans="1:6" s="1" customFormat="1" ht="12.95" customHeight="1" x14ac:dyDescent="0.2"/>
  </sheetData>
  <mergeCells count="3">
    <mergeCell ref="A1:F1"/>
    <mergeCell ref="A3:F3"/>
    <mergeCell ref="D4:F4"/>
  </mergeCells>
  <pageMargins left="0.78740157480314965" right="0.19685039370078741" top="0.19685039370078741" bottom="0.19685039370078741" header="0" footer="0"/>
  <pageSetup paperSize="9" firstPageNumber="43" fitToHeight="0" pageOrder="overThenDown" orientation="portrait" useFirstPageNumber="1"/>
  <headerFooter>
    <oddFooter>&amp;C&amp;"Arial,normal"&amp;8&amp;P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L23"/>
  <sheetViews>
    <sheetView workbookViewId="0">
      <selection activeCell="B44" sqref="B44"/>
    </sheetView>
  </sheetViews>
  <sheetFormatPr defaultColWidth="10.5" defaultRowHeight="11.45" customHeight="1" x14ac:dyDescent="0.2"/>
  <cols>
    <col min="1" max="1" width="8.1640625" style="78" customWidth="1"/>
    <col min="2" max="2" width="46.6640625" style="80" customWidth="1"/>
    <col min="3" max="12" width="21" style="80" customWidth="1"/>
  </cols>
  <sheetData>
    <row r="1" spans="1:12" s="163" customFormat="1" ht="12.95" customHeight="1" x14ac:dyDescent="0.2">
      <c r="A1" s="145" t="s">
        <v>424</v>
      </c>
      <c r="B1" s="145"/>
      <c r="C1" s="145"/>
      <c r="D1" s="145"/>
      <c r="E1" s="145"/>
      <c r="F1" s="145"/>
      <c r="G1" s="145"/>
      <c r="H1" s="145"/>
      <c r="I1" s="145"/>
      <c r="J1" s="145"/>
      <c r="K1" s="145"/>
      <c r="L1" s="145"/>
    </row>
    <row r="2" spans="1:12" s="96" customFormat="1" ht="6.95" customHeight="1" x14ac:dyDescent="0.2"/>
    <row r="3" spans="1:12" s="163" customFormat="1" ht="12.95" customHeight="1" x14ac:dyDescent="0.2">
      <c r="A3" s="145" t="s">
        <v>425</v>
      </c>
      <c r="B3" s="145"/>
      <c r="C3" s="145"/>
      <c r="D3" s="145"/>
      <c r="E3" s="145"/>
      <c r="F3" s="145"/>
      <c r="G3" s="145"/>
      <c r="H3" s="145"/>
      <c r="I3" s="145"/>
      <c r="J3" s="145"/>
      <c r="K3" s="145"/>
      <c r="L3" s="145"/>
    </row>
    <row r="4" spans="1:12" s="80" customFormat="1" ht="12.95" customHeight="1" x14ac:dyDescent="0.2">
      <c r="J4" s="229" t="s">
        <v>426</v>
      </c>
      <c r="K4" s="229"/>
      <c r="L4" s="229"/>
    </row>
    <row r="5" spans="1:12" s="1" customFormat="1" ht="6" customHeight="1" x14ac:dyDescent="0.2"/>
    <row r="6" spans="1:12" s="80" customFormat="1" ht="26.1" customHeight="1" x14ac:dyDescent="0.2">
      <c r="A6" s="90" t="s">
        <v>427</v>
      </c>
      <c r="B6" s="91"/>
      <c r="C6" s="167" t="s">
        <v>428</v>
      </c>
      <c r="D6" s="166"/>
      <c r="E6" s="165"/>
      <c r="F6" s="164"/>
      <c r="G6" s="167" t="s">
        <v>429</v>
      </c>
      <c r="H6" s="165"/>
      <c r="I6" s="165"/>
      <c r="J6" s="164"/>
      <c r="K6" s="90" t="s">
        <v>430</v>
      </c>
      <c r="L6" s="91"/>
    </row>
    <row r="7" spans="1:12" s="80" customFormat="1" ht="38.1" customHeight="1" x14ac:dyDescent="0.2">
      <c r="A7" s="92" t="s">
        <v>431</v>
      </c>
      <c r="B7" s="92" t="s">
        <v>20</v>
      </c>
      <c r="C7" s="79" t="s">
        <v>432</v>
      </c>
      <c r="D7" s="79" t="s">
        <v>433</v>
      </c>
      <c r="E7" s="79" t="s">
        <v>434</v>
      </c>
      <c r="F7" s="79" t="s">
        <v>413</v>
      </c>
      <c r="G7" s="79" t="s">
        <v>432</v>
      </c>
      <c r="H7" s="79" t="s">
        <v>433</v>
      </c>
      <c r="I7" s="79" t="s">
        <v>434</v>
      </c>
      <c r="J7" s="79" t="s">
        <v>413</v>
      </c>
      <c r="K7" s="92" t="s">
        <v>435</v>
      </c>
      <c r="L7" s="92" t="s">
        <v>137</v>
      </c>
    </row>
    <row r="8" spans="1:12" s="80" customFormat="1" ht="12.95" customHeight="1" x14ac:dyDescent="0.2">
      <c r="A8" s="79" t="s">
        <v>24</v>
      </c>
      <c r="B8" s="79" t="s">
        <v>25</v>
      </c>
      <c r="C8" s="79" t="s">
        <v>26</v>
      </c>
      <c r="D8" s="79" t="s">
        <v>27</v>
      </c>
      <c r="E8" s="79" t="s">
        <v>28</v>
      </c>
      <c r="F8" s="79" t="s">
        <v>33</v>
      </c>
      <c r="G8" s="79" t="s">
        <v>138</v>
      </c>
      <c r="H8" s="79" t="s">
        <v>34</v>
      </c>
      <c r="I8" s="79" t="s">
        <v>36</v>
      </c>
      <c r="J8" s="79" t="s">
        <v>38</v>
      </c>
      <c r="K8" s="79" t="s">
        <v>39</v>
      </c>
      <c r="L8" s="79" t="s">
        <v>41</v>
      </c>
    </row>
    <row r="9" spans="1:12" s="80" customFormat="1" ht="26.1" customHeight="1" x14ac:dyDescent="0.2">
      <c r="A9" s="79" t="s">
        <v>24</v>
      </c>
      <c r="B9" s="81" t="s">
        <v>436</v>
      </c>
      <c r="C9" s="95">
        <v>0</v>
      </c>
      <c r="D9" s="95">
        <v>0</v>
      </c>
      <c r="E9" s="95">
        <v>0</v>
      </c>
      <c r="F9" s="95">
        <v>0</v>
      </c>
      <c r="G9" s="99">
        <v>2260980.44</v>
      </c>
      <c r="H9" s="95">
        <v>0</v>
      </c>
      <c r="I9" s="95">
        <v>0</v>
      </c>
      <c r="J9" s="95">
        <v>0</v>
      </c>
      <c r="K9" s="95">
        <v>0</v>
      </c>
      <c r="L9" s="99">
        <v>2260980.44</v>
      </c>
    </row>
    <row r="10" spans="1:12" s="80" customFormat="1" ht="12.95" customHeight="1" x14ac:dyDescent="0.2">
      <c r="A10" s="79" t="s">
        <v>25</v>
      </c>
      <c r="B10" s="98" t="s">
        <v>437</v>
      </c>
      <c r="C10" s="95">
        <v>0</v>
      </c>
      <c r="D10" s="94">
        <v>244400</v>
      </c>
      <c r="E10" s="95">
        <v>0</v>
      </c>
      <c r="F10" s="95">
        <v>0</v>
      </c>
      <c r="G10" s="99">
        <v>6217696.2800000003</v>
      </c>
      <c r="H10" s="95">
        <v>0</v>
      </c>
      <c r="I10" s="95">
        <v>0</v>
      </c>
      <c r="J10" s="95">
        <v>0</v>
      </c>
      <c r="K10" s="95">
        <v>0</v>
      </c>
      <c r="L10" s="99">
        <v>6462096.2800000003</v>
      </c>
    </row>
    <row r="11" spans="1:12" s="80" customFormat="1" ht="12.95" customHeight="1" x14ac:dyDescent="0.2">
      <c r="A11" s="79" t="s">
        <v>26</v>
      </c>
      <c r="B11" s="98" t="s">
        <v>438</v>
      </c>
      <c r="C11" s="95">
        <v>0</v>
      </c>
      <c r="D11" s="168">
        <v>-244400</v>
      </c>
      <c r="E11" s="95">
        <v>0</v>
      </c>
      <c r="F11" s="95">
        <v>0</v>
      </c>
      <c r="G11" s="169">
        <v>-3956715.84</v>
      </c>
      <c r="H11" s="95">
        <v>0</v>
      </c>
      <c r="I11" s="95">
        <v>0</v>
      </c>
      <c r="J11" s="95">
        <v>0</v>
      </c>
      <c r="K11" s="95">
        <v>0</v>
      </c>
      <c r="L11" s="170">
        <v>-4201115.84</v>
      </c>
    </row>
    <row r="12" spans="1:12" s="88" customFormat="1" ht="12.95" customHeight="1" x14ac:dyDescent="0.2">
      <c r="A12" s="79" t="s">
        <v>38</v>
      </c>
      <c r="B12" s="81" t="s">
        <v>439</v>
      </c>
      <c r="C12" s="95">
        <v>0</v>
      </c>
      <c r="D12" s="95">
        <v>0</v>
      </c>
      <c r="E12" s="95">
        <v>0</v>
      </c>
      <c r="F12" s="95">
        <v>0</v>
      </c>
      <c r="G12" s="171">
        <v>-847867.68</v>
      </c>
      <c r="H12" s="95">
        <v>0</v>
      </c>
      <c r="I12" s="95">
        <v>0</v>
      </c>
      <c r="J12" s="95">
        <v>0</v>
      </c>
      <c r="K12" s="95">
        <v>0</v>
      </c>
      <c r="L12" s="171">
        <v>-847867.68</v>
      </c>
    </row>
    <row r="13" spans="1:12" s="88" customFormat="1" ht="26.1" customHeight="1" x14ac:dyDescent="0.2">
      <c r="A13" s="79" t="s">
        <v>51</v>
      </c>
      <c r="B13" s="81" t="s">
        <v>440</v>
      </c>
      <c r="C13" s="95">
        <v>0</v>
      </c>
      <c r="D13" s="95">
        <v>0</v>
      </c>
      <c r="E13" s="95">
        <v>0</v>
      </c>
      <c r="F13" s="95">
        <v>0</v>
      </c>
      <c r="G13" s="99">
        <v>1413112.76</v>
      </c>
      <c r="H13" s="95">
        <v>0</v>
      </c>
      <c r="I13" s="95">
        <v>0</v>
      </c>
      <c r="J13" s="95">
        <v>0</v>
      </c>
      <c r="K13" s="95">
        <v>0</v>
      </c>
      <c r="L13" s="99">
        <v>1413112.76</v>
      </c>
    </row>
    <row r="14" spans="1:12" s="88" customFormat="1" ht="12.95" customHeight="1" x14ac:dyDescent="0.2">
      <c r="A14" s="79" t="s">
        <v>53</v>
      </c>
      <c r="B14" s="98" t="s">
        <v>437</v>
      </c>
      <c r="C14" s="95">
        <v>0</v>
      </c>
      <c r="D14" s="94">
        <v>244400</v>
      </c>
      <c r="E14" s="95">
        <v>0</v>
      </c>
      <c r="F14" s="95">
        <v>0</v>
      </c>
      <c r="G14" s="99">
        <v>6217696.2800000003</v>
      </c>
      <c r="H14" s="95">
        <v>0</v>
      </c>
      <c r="I14" s="95">
        <v>0</v>
      </c>
      <c r="J14" s="95">
        <v>0</v>
      </c>
      <c r="K14" s="95">
        <v>0</v>
      </c>
      <c r="L14" s="99">
        <v>6462096.2800000003</v>
      </c>
    </row>
    <row r="15" spans="1:12" s="88" customFormat="1" ht="12.95" customHeight="1" x14ac:dyDescent="0.2">
      <c r="A15" s="79" t="s">
        <v>60</v>
      </c>
      <c r="B15" s="98" t="s">
        <v>438</v>
      </c>
      <c r="C15" s="95">
        <v>0</v>
      </c>
      <c r="D15" s="168">
        <v>-244400</v>
      </c>
      <c r="E15" s="95">
        <v>0</v>
      </c>
      <c r="F15" s="95">
        <v>0</v>
      </c>
      <c r="G15" s="172">
        <v>-4804583.5199999996</v>
      </c>
      <c r="H15" s="95">
        <v>0</v>
      </c>
      <c r="I15" s="95">
        <v>0</v>
      </c>
      <c r="J15" s="95">
        <v>0</v>
      </c>
      <c r="K15" s="95">
        <v>0</v>
      </c>
      <c r="L15" s="173">
        <v>-5048983.5199999996</v>
      </c>
    </row>
    <row r="16" spans="1:12" s="88" customFormat="1" ht="26.1" customHeight="1" x14ac:dyDescent="0.2">
      <c r="A16" s="79" t="s">
        <v>115</v>
      </c>
      <c r="B16" s="81" t="s">
        <v>441</v>
      </c>
      <c r="C16" s="95">
        <v>0</v>
      </c>
      <c r="D16" s="94">
        <v>134735.26</v>
      </c>
      <c r="E16" s="95">
        <v>0</v>
      </c>
      <c r="F16" s="95">
        <v>0</v>
      </c>
      <c r="G16" s="99">
        <v>3991252.27</v>
      </c>
      <c r="H16" s="95">
        <v>0</v>
      </c>
      <c r="I16" s="95">
        <v>0</v>
      </c>
      <c r="J16" s="95">
        <v>0</v>
      </c>
      <c r="K16" s="95">
        <v>0</v>
      </c>
      <c r="L16" s="99">
        <v>4125987.53</v>
      </c>
    </row>
    <row r="17" spans="1:12" s="88" customFormat="1" ht="12.95" customHeight="1" x14ac:dyDescent="0.2">
      <c r="A17" s="79" t="s">
        <v>56</v>
      </c>
      <c r="B17" s="98" t="s">
        <v>437</v>
      </c>
      <c r="C17" s="95">
        <v>0</v>
      </c>
      <c r="D17" s="94">
        <v>244400</v>
      </c>
      <c r="E17" s="95">
        <v>0</v>
      </c>
      <c r="F17" s="95">
        <v>0</v>
      </c>
      <c r="G17" s="99">
        <v>5131611.59</v>
      </c>
      <c r="H17" s="95">
        <v>0</v>
      </c>
      <c r="I17" s="95">
        <v>0</v>
      </c>
      <c r="J17" s="95">
        <v>0</v>
      </c>
      <c r="K17" s="95">
        <v>0</v>
      </c>
      <c r="L17" s="99">
        <v>5376011.5899999999</v>
      </c>
    </row>
    <row r="18" spans="1:12" s="88" customFormat="1" ht="12.95" customHeight="1" x14ac:dyDescent="0.2">
      <c r="A18" s="79" t="s">
        <v>58</v>
      </c>
      <c r="B18" s="98" t="s">
        <v>438</v>
      </c>
      <c r="C18" s="95">
        <v>0</v>
      </c>
      <c r="D18" s="174">
        <v>-109664.74</v>
      </c>
      <c r="E18" s="95">
        <v>0</v>
      </c>
      <c r="F18" s="95">
        <v>0</v>
      </c>
      <c r="G18" s="175">
        <v>-1140359.32</v>
      </c>
      <c r="H18" s="95">
        <v>0</v>
      </c>
      <c r="I18" s="95">
        <v>0</v>
      </c>
      <c r="J18" s="95">
        <v>0</v>
      </c>
      <c r="K18" s="95">
        <v>0</v>
      </c>
      <c r="L18" s="176">
        <v>-1250024.06</v>
      </c>
    </row>
    <row r="19" spans="1:12" s="88" customFormat="1" ht="12.95" customHeight="1" x14ac:dyDescent="0.2">
      <c r="A19" s="79" t="s">
        <v>100</v>
      </c>
      <c r="B19" s="81" t="s">
        <v>439</v>
      </c>
      <c r="C19" s="95">
        <v>0</v>
      </c>
      <c r="D19" s="177">
        <v>-6755.52</v>
      </c>
      <c r="E19" s="95">
        <v>0</v>
      </c>
      <c r="F19" s="95">
        <v>0</v>
      </c>
      <c r="G19" s="178">
        <v>-1073035.32</v>
      </c>
      <c r="H19" s="95">
        <v>0</v>
      </c>
      <c r="I19" s="95">
        <v>0</v>
      </c>
      <c r="J19" s="95">
        <v>0</v>
      </c>
      <c r="K19" s="95">
        <v>0</v>
      </c>
      <c r="L19" s="179">
        <v>-1079790.8400000001</v>
      </c>
    </row>
    <row r="20" spans="1:12" s="88" customFormat="1" ht="12.95" customHeight="1" x14ac:dyDescent="0.2">
      <c r="A20" s="79" t="s">
        <v>111</v>
      </c>
      <c r="B20" s="81" t="s">
        <v>413</v>
      </c>
      <c r="C20" s="95">
        <v>0</v>
      </c>
      <c r="D20" s="95">
        <v>0</v>
      </c>
      <c r="E20" s="95">
        <v>0</v>
      </c>
      <c r="F20" s="95">
        <v>0</v>
      </c>
      <c r="G20" s="99">
        <v>3613905.46</v>
      </c>
      <c r="H20" s="95">
        <v>0</v>
      </c>
      <c r="I20" s="95">
        <v>0</v>
      </c>
      <c r="J20" s="95">
        <v>0</v>
      </c>
      <c r="K20" s="95">
        <v>0</v>
      </c>
      <c r="L20" s="99">
        <v>3613905.46</v>
      </c>
    </row>
    <row r="21" spans="1:12" s="88" customFormat="1" ht="26.1" customHeight="1" x14ac:dyDescent="0.2">
      <c r="A21" s="79" t="s">
        <v>169</v>
      </c>
      <c r="B21" s="81" t="s">
        <v>442</v>
      </c>
      <c r="C21" s="95">
        <v>0</v>
      </c>
      <c r="D21" s="94">
        <v>127979.74</v>
      </c>
      <c r="E21" s="95">
        <v>0</v>
      </c>
      <c r="F21" s="95">
        <v>0</v>
      </c>
      <c r="G21" s="99">
        <v>6532122.4100000001</v>
      </c>
      <c r="H21" s="95">
        <v>0</v>
      </c>
      <c r="I21" s="95">
        <v>0</v>
      </c>
      <c r="J21" s="95">
        <v>0</v>
      </c>
      <c r="K21" s="95">
        <v>0</v>
      </c>
      <c r="L21" s="99">
        <v>6660102.1500000004</v>
      </c>
    </row>
    <row r="22" spans="1:12" s="88" customFormat="1" ht="12.95" customHeight="1" x14ac:dyDescent="0.2">
      <c r="A22" s="79" t="s">
        <v>113</v>
      </c>
      <c r="B22" s="98" t="s">
        <v>437</v>
      </c>
      <c r="C22" s="95">
        <v>0</v>
      </c>
      <c r="D22" s="94">
        <v>244400</v>
      </c>
      <c r="E22" s="95">
        <v>0</v>
      </c>
      <c r="F22" s="95">
        <v>0</v>
      </c>
      <c r="G22" s="99">
        <v>8745517.0500000007</v>
      </c>
      <c r="H22" s="95">
        <v>0</v>
      </c>
      <c r="I22" s="95">
        <v>0</v>
      </c>
      <c r="J22" s="95">
        <v>0</v>
      </c>
      <c r="K22" s="95">
        <v>0</v>
      </c>
      <c r="L22" s="99">
        <v>8989917.0500000007</v>
      </c>
    </row>
    <row r="23" spans="1:12" s="88" customFormat="1" ht="12.95" customHeight="1" x14ac:dyDescent="0.2">
      <c r="A23" s="79" t="s">
        <v>171</v>
      </c>
      <c r="B23" s="98" t="s">
        <v>438</v>
      </c>
      <c r="C23" s="95">
        <v>0</v>
      </c>
      <c r="D23" s="180">
        <v>-116420.26</v>
      </c>
      <c r="E23" s="95">
        <v>0</v>
      </c>
      <c r="F23" s="95">
        <v>0</v>
      </c>
      <c r="G23" s="181">
        <v>-2213394.64</v>
      </c>
      <c r="H23" s="95">
        <v>0</v>
      </c>
      <c r="I23" s="95">
        <v>0</v>
      </c>
      <c r="J23" s="95">
        <v>0</v>
      </c>
      <c r="K23" s="95">
        <v>0</v>
      </c>
      <c r="L23" s="182">
        <v>-2329814.9</v>
      </c>
    </row>
  </sheetData>
  <mergeCells count="1">
    <mergeCell ref="J4:L4"/>
  </mergeCells>
  <pageMargins left="0.78740157480314965" right="0.19685039370078741" top="0.19685039370078741" bottom="0.19685039370078741" header="0" footer="0"/>
  <pageSetup paperSize="9" firstPageNumber="44" fitToHeight="0" pageOrder="overThenDown" orientation="landscape" useFirstPageNumber="1"/>
  <headerFooter>
    <oddFooter>&amp;C&amp;"Arial,normal"&amp;8&amp;P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12"/>
  <sheetViews>
    <sheetView workbookViewId="0">
      <selection activeCell="B44" sqref="B44"/>
    </sheetView>
  </sheetViews>
  <sheetFormatPr defaultColWidth="10.5" defaultRowHeight="11.45" customHeight="1" x14ac:dyDescent="0.2"/>
  <cols>
    <col min="1" max="1" width="9.33203125" style="89" customWidth="1"/>
    <col min="2" max="2" width="46.6640625" style="77" customWidth="1"/>
    <col min="3" max="8" width="21" style="77" customWidth="1"/>
  </cols>
  <sheetData>
    <row r="1" spans="1:8" s="77" customFormat="1" ht="12.95" customHeight="1" x14ac:dyDescent="0.2">
      <c r="A1" s="227" t="s">
        <v>443</v>
      </c>
      <c r="B1" s="227"/>
      <c r="C1" s="227"/>
      <c r="D1" s="227"/>
      <c r="E1" s="227"/>
      <c r="F1" s="227"/>
      <c r="G1" s="227"/>
      <c r="H1" s="227"/>
    </row>
    <row r="2" spans="1:8" s="88" customFormat="1" ht="12.95" customHeight="1" x14ac:dyDescent="0.2"/>
    <row r="3" spans="1:8" s="77" customFormat="1" ht="12.95" customHeight="1" x14ac:dyDescent="0.2">
      <c r="A3" s="227" t="s">
        <v>52</v>
      </c>
      <c r="B3" s="227"/>
      <c r="C3" s="227"/>
      <c r="D3" s="227"/>
      <c r="E3" s="227"/>
      <c r="F3" s="227"/>
      <c r="G3" s="227"/>
      <c r="H3" s="227"/>
    </row>
    <row r="4" spans="1:8" s="77" customFormat="1" ht="12.95" customHeight="1" x14ac:dyDescent="0.2">
      <c r="F4" s="223" t="s">
        <v>444</v>
      </c>
      <c r="G4" s="223"/>
      <c r="H4" s="223"/>
    </row>
    <row r="5" spans="1:8" s="77" customFormat="1" ht="12.95" customHeight="1" x14ac:dyDescent="0.2"/>
    <row r="6" spans="1:8" s="77" customFormat="1" ht="12.95" customHeight="1" x14ac:dyDescent="0.2">
      <c r="A6" s="90"/>
      <c r="B6" s="91"/>
      <c r="C6" s="224" t="s">
        <v>22</v>
      </c>
      <c r="D6" s="224"/>
      <c r="E6" s="224"/>
      <c r="F6" s="224" t="s">
        <v>23</v>
      </c>
      <c r="G6" s="224"/>
      <c r="H6" s="224"/>
    </row>
    <row r="7" spans="1:8" s="77" customFormat="1" ht="26.1" customHeight="1" x14ac:dyDescent="0.2">
      <c r="A7" s="92" t="s">
        <v>19</v>
      </c>
      <c r="B7" s="92" t="s">
        <v>20</v>
      </c>
      <c r="C7" s="93" t="s">
        <v>339</v>
      </c>
      <c r="D7" s="93" t="s">
        <v>445</v>
      </c>
      <c r="E7" s="93" t="s">
        <v>341</v>
      </c>
      <c r="F7" s="93" t="s">
        <v>339</v>
      </c>
      <c r="G7" s="93" t="s">
        <v>445</v>
      </c>
      <c r="H7" s="93" t="s">
        <v>341</v>
      </c>
    </row>
    <row r="8" spans="1:8" s="77" customFormat="1" ht="12.95" customHeight="1" x14ac:dyDescent="0.2">
      <c r="A8" s="79" t="s">
        <v>24</v>
      </c>
      <c r="B8" s="79" t="s">
        <v>25</v>
      </c>
      <c r="C8" s="79" t="s">
        <v>26</v>
      </c>
      <c r="D8" s="79" t="s">
        <v>27</v>
      </c>
      <c r="E8" s="79" t="s">
        <v>28</v>
      </c>
      <c r="F8" s="79" t="s">
        <v>33</v>
      </c>
      <c r="G8" s="79" t="s">
        <v>138</v>
      </c>
      <c r="H8" s="79" t="s">
        <v>34</v>
      </c>
    </row>
    <row r="9" spans="1:8" s="77" customFormat="1" ht="12.95" customHeight="1" x14ac:dyDescent="0.2">
      <c r="A9" s="79" t="s">
        <v>26</v>
      </c>
      <c r="B9" s="81" t="s">
        <v>446</v>
      </c>
      <c r="C9" s="94">
        <v>100174.1</v>
      </c>
      <c r="D9" s="95">
        <v>0</v>
      </c>
      <c r="E9" s="94">
        <v>100174.1</v>
      </c>
      <c r="F9" s="94">
        <v>100174.1</v>
      </c>
      <c r="G9" s="95">
        <v>0</v>
      </c>
      <c r="H9" s="94">
        <v>100174.1</v>
      </c>
    </row>
    <row r="10" spans="1:8" s="77" customFormat="1" ht="12.95" customHeight="1" x14ac:dyDescent="0.2">
      <c r="A10" s="79" t="s">
        <v>28</v>
      </c>
      <c r="B10" s="81" t="s">
        <v>447</v>
      </c>
      <c r="C10" s="99">
        <v>1146732.83</v>
      </c>
      <c r="D10" s="95">
        <v>0</v>
      </c>
      <c r="E10" s="99">
        <v>1146732.83</v>
      </c>
      <c r="F10" s="99">
        <v>1242666.3600000001</v>
      </c>
      <c r="G10" s="95">
        <v>0</v>
      </c>
      <c r="H10" s="99">
        <v>1242666.3600000001</v>
      </c>
    </row>
    <row r="11" spans="1:8" s="77" customFormat="1" ht="12.95" customHeight="1" x14ac:dyDescent="0.2">
      <c r="A11" s="79" t="s">
        <v>39</v>
      </c>
      <c r="B11" s="81" t="s">
        <v>137</v>
      </c>
      <c r="C11" s="99">
        <v>1246906.93</v>
      </c>
      <c r="D11" s="95">
        <v>0</v>
      </c>
      <c r="E11" s="99">
        <v>1246906.93</v>
      </c>
      <c r="F11" s="99">
        <v>1342840.46</v>
      </c>
      <c r="G11" s="95">
        <v>0</v>
      </c>
      <c r="H11" s="99">
        <v>1342840.46</v>
      </c>
    </row>
    <row r="12" spans="1:8" s="1" customFormat="1" ht="12.95" customHeight="1" x14ac:dyDescent="0.2"/>
  </sheetData>
  <mergeCells count="5">
    <mergeCell ref="A1:H1"/>
    <mergeCell ref="A3:H3"/>
    <mergeCell ref="F4:H4"/>
    <mergeCell ref="C6:E6"/>
    <mergeCell ref="F6:H6"/>
  </mergeCells>
  <pageMargins left="0.78740157480314965" right="0.19685039370078741" top="0.19685039370078741" bottom="0.19685039370078741" header="0" footer="0"/>
  <pageSetup paperSize="9" firstPageNumber="45" fitToHeight="0" pageOrder="overThenDown" orientation="portrait" useFirstPageNumber="1"/>
  <headerFooter>
    <oddFooter>&amp;C&amp;"Arial,normal"&amp;8&amp;P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0"/>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4" width="23.33203125" style="80" customWidth="1"/>
  </cols>
  <sheetData>
    <row r="1" spans="1:4" s="183" customFormat="1" ht="26.1" customHeight="1" x14ac:dyDescent="0.2">
      <c r="A1" s="222" t="s">
        <v>448</v>
      </c>
      <c r="B1" s="222"/>
      <c r="C1" s="222"/>
      <c r="D1" s="222"/>
    </row>
    <row r="2" spans="1:4" s="183" customFormat="1" ht="12.95" customHeight="1" x14ac:dyDescent="0.2"/>
    <row r="3" spans="1:4" s="183" customFormat="1" ht="12.95" customHeight="1" x14ac:dyDescent="0.2">
      <c r="A3" s="222" t="s">
        <v>449</v>
      </c>
      <c r="B3" s="222"/>
      <c r="C3" s="222"/>
      <c r="D3" s="222"/>
    </row>
    <row r="4" spans="1:4" s="184" customFormat="1" ht="12.95" customHeight="1" x14ac:dyDescent="0.2">
      <c r="C4" s="229" t="s">
        <v>450</v>
      </c>
      <c r="D4" s="229"/>
    </row>
    <row r="5" spans="1:4" s="184" customFormat="1" ht="12.95" customHeight="1" x14ac:dyDescent="0.2"/>
    <row r="6" spans="1:4" s="78" customFormat="1" ht="26.1" customHeight="1" x14ac:dyDescent="0.2">
      <c r="A6" s="79" t="s">
        <v>19</v>
      </c>
      <c r="B6" s="79" t="s">
        <v>20</v>
      </c>
      <c r="C6" s="79" t="s">
        <v>22</v>
      </c>
      <c r="D6" s="79" t="s">
        <v>23</v>
      </c>
    </row>
    <row r="7" spans="1:4" s="78" customFormat="1" ht="12.95" customHeight="1" x14ac:dyDescent="0.2">
      <c r="A7" s="79" t="s">
        <v>24</v>
      </c>
      <c r="B7" s="79" t="s">
        <v>25</v>
      </c>
      <c r="C7" s="79" t="s">
        <v>26</v>
      </c>
      <c r="D7" s="79" t="s">
        <v>27</v>
      </c>
    </row>
    <row r="8" spans="1:4" s="80" customFormat="1" ht="38.1" customHeight="1" x14ac:dyDescent="0.2">
      <c r="A8" s="79" t="s">
        <v>27</v>
      </c>
      <c r="B8" s="81" t="s">
        <v>451</v>
      </c>
      <c r="C8" s="99">
        <v>1549595.12</v>
      </c>
      <c r="D8" s="99">
        <v>26296785.210000001</v>
      </c>
    </row>
    <row r="9" spans="1:4" s="1" customFormat="1" ht="12.95" customHeight="1" x14ac:dyDescent="0.2">
      <c r="A9" s="79" t="s">
        <v>33</v>
      </c>
      <c r="B9" s="81" t="s">
        <v>137</v>
      </c>
      <c r="C9" s="99">
        <v>1549595.12</v>
      </c>
      <c r="D9" s="99">
        <v>26296785.210000001</v>
      </c>
    </row>
    <row r="10" spans="1:4"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46" fitToHeight="0" pageOrder="overThenDown" orientation="portrait" useFirstPageNumber="1"/>
  <headerFooter>
    <oddFooter>&amp;C&amp;"Arial,normal"&amp;8&amp;P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2"/>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4" width="23.33203125" style="78" customWidth="1"/>
  </cols>
  <sheetData>
    <row r="1" spans="1:4" s="96" customFormat="1" ht="26.1" customHeight="1" x14ac:dyDescent="0.2">
      <c r="A1" s="222" t="s">
        <v>452</v>
      </c>
      <c r="B1" s="222"/>
      <c r="C1" s="222"/>
      <c r="D1" s="222"/>
    </row>
    <row r="2" spans="1:4" s="96" customFormat="1" ht="12.95" customHeight="1" x14ac:dyDescent="0.2"/>
    <row r="3" spans="1:4" s="96" customFormat="1" ht="12.95" customHeight="1" x14ac:dyDescent="0.2">
      <c r="A3" s="222" t="s">
        <v>453</v>
      </c>
      <c r="B3" s="222"/>
      <c r="C3" s="222"/>
      <c r="D3" s="222"/>
    </row>
    <row r="4" spans="1:4" s="97" customFormat="1" ht="12.95" customHeight="1" x14ac:dyDescent="0.2">
      <c r="C4" s="229" t="s">
        <v>454</v>
      </c>
      <c r="D4" s="229"/>
    </row>
    <row r="5" spans="1:4" s="80" customFormat="1" ht="12.95" customHeight="1" x14ac:dyDescent="0.2"/>
    <row r="6" spans="1:4" s="78" customFormat="1" ht="26.1" customHeight="1" x14ac:dyDescent="0.2">
      <c r="A6" s="79" t="s">
        <v>19</v>
      </c>
      <c r="B6" s="79" t="s">
        <v>20</v>
      </c>
      <c r="C6" s="79" t="s">
        <v>12</v>
      </c>
      <c r="D6" s="79" t="s">
        <v>346</v>
      </c>
    </row>
    <row r="7" spans="1:4" s="78" customFormat="1" ht="12.95" customHeight="1" x14ac:dyDescent="0.2">
      <c r="A7" s="79" t="s">
        <v>24</v>
      </c>
      <c r="B7" s="79" t="s">
        <v>25</v>
      </c>
      <c r="C7" s="79" t="s">
        <v>26</v>
      </c>
      <c r="D7" s="79" t="s">
        <v>27</v>
      </c>
    </row>
    <row r="8" spans="1:4" s="80" customFormat="1" ht="12.95" customHeight="1" x14ac:dyDescent="0.2">
      <c r="A8" s="79" t="s">
        <v>25</v>
      </c>
      <c r="B8" s="81" t="s">
        <v>455</v>
      </c>
      <c r="C8" s="99">
        <v>6582795.1799999997</v>
      </c>
      <c r="D8" s="99">
        <v>4039353.48</v>
      </c>
    </row>
    <row r="9" spans="1:4" s="80" customFormat="1" ht="12.95" customHeight="1" x14ac:dyDescent="0.2">
      <c r="A9" s="79" t="s">
        <v>102</v>
      </c>
      <c r="B9" s="81" t="s">
        <v>137</v>
      </c>
      <c r="C9" s="99">
        <v>6582795.1799999997</v>
      </c>
      <c r="D9" s="99">
        <v>4039353.48</v>
      </c>
    </row>
    <row r="10" spans="1:4" s="80" customFormat="1" ht="12.95" customHeight="1" x14ac:dyDescent="0.2"/>
    <row r="11" spans="1:4" s="1" customFormat="1" ht="12.95" customHeight="1" x14ac:dyDescent="0.2"/>
    <row r="12" spans="1:4"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47" fitToHeight="0" pageOrder="overThenDown" orientation="portrait" useFirstPageNumber="1"/>
  <headerFooter>
    <oddFooter>&amp;C&amp;"Arial,normal"&amp;8&amp;P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6"/>
  <sheetViews>
    <sheetView topLeftCell="A7" workbookViewId="0">
      <selection activeCell="B44" sqref="B44"/>
    </sheetView>
  </sheetViews>
  <sheetFormatPr defaultColWidth="10.5" defaultRowHeight="11.45" customHeight="1" x14ac:dyDescent="0.2"/>
  <cols>
    <col min="1" max="1" width="9.33203125" style="78" customWidth="1"/>
    <col min="2" max="2" width="46.6640625" style="80" customWidth="1"/>
    <col min="3" max="4" width="23.33203125" style="80" customWidth="1"/>
  </cols>
  <sheetData>
    <row r="1" spans="1:4" s="183" customFormat="1" ht="26.1" customHeight="1" x14ac:dyDescent="0.2">
      <c r="A1" s="222" t="s">
        <v>456</v>
      </c>
      <c r="B1" s="222"/>
      <c r="C1" s="222"/>
      <c r="D1" s="222"/>
    </row>
    <row r="2" spans="1:4" s="183" customFormat="1" ht="12.95" customHeight="1" x14ac:dyDescent="0.2"/>
    <row r="3" spans="1:4" s="183" customFormat="1" ht="12.95" customHeight="1" x14ac:dyDescent="0.2">
      <c r="A3" s="222" t="s">
        <v>457</v>
      </c>
      <c r="B3" s="222"/>
      <c r="C3" s="222"/>
      <c r="D3" s="222"/>
    </row>
    <row r="4" spans="1:4" s="184" customFormat="1" ht="12.95" customHeight="1" x14ac:dyDescent="0.2">
      <c r="C4" s="229" t="s">
        <v>458</v>
      </c>
      <c r="D4" s="229"/>
    </row>
    <row r="5" spans="1:4" s="184" customFormat="1" ht="12.95" customHeight="1" x14ac:dyDescent="0.2"/>
    <row r="6" spans="1:4" s="78" customFormat="1" ht="26.1" customHeight="1" x14ac:dyDescent="0.2">
      <c r="A6" s="79" t="s">
        <v>19</v>
      </c>
      <c r="B6" s="79" t="s">
        <v>20</v>
      </c>
      <c r="C6" s="79" t="s">
        <v>22</v>
      </c>
      <c r="D6" s="79" t="s">
        <v>23</v>
      </c>
    </row>
    <row r="7" spans="1:4" s="78" customFormat="1" ht="12.95" customHeight="1" x14ac:dyDescent="0.2">
      <c r="A7" s="79" t="s">
        <v>24</v>
      </c>
      <c r="B7" s="79" t="s">
        <v>25</v>
      </c>
      <c r="C7" s="79" t="s">
        <v>26</v>
      </c>
      <c r="D7" s="79" t="s">
        <v>27</v>
      </c>
    </row>
    <row r="8" spans="1:4" s="80" customFormat="1" ht="26.1" customHeight="1" x14ac:dyDescent="0.2">
      <c r="A8" s="79" t="s">
        <v>24</v>
      </c>
      <c r="B8" s="81" t="s">
        <v>459</v>
      </c>
      <c r="C8" s="19">
        <v>253208.61</v>
      </c>
      <c r="D8" s="19">
        <v>204190.21</v>
      </c>
    </row>
    <row r="9" spans="1:4" s="80" customFormat="1" ht="26.1" customHeight="1" x14ac:dyDescent="0.2">
      <c r="A9" s="79" t="s">
        <v>26</v>
      </c>
      <c r="B9" s="81" t="s">
        <v>460</v>
      </c>
      <c r="C9" s="19">
        <v>107249.77</v>
      </c>
      <c r="D9" s="19">
        <v>103706.9</v>
      </c>
    </row>
    <row r="10" spans="1:4" ht="12.95" customHeight="1" x14ac:dyDescent="0.2">
      <c r="A10" s="79" t="s">
        <v>46</v>
      </c>
      <c r="B10" s="81" t="s">
        <v>461</v>
      </c>
      <c r="C10" s="19">
        <v>2749.47</v>
      </c>
      <c r="D10" s="47">
        <v>0</v>
      </c>
    </row>
    <row r="11" spans="1:4" ht="12.95" customHeight="1" x14ac:dyDescent="0.2">
      <c r="A11" s="79" t="s">
        <v>49</v>
      </c>
      <c r="B11" s="81" t="s">
        <v>137</v>
      </c>
      <c r="C11" s="19">
        <v>363207.85</v>
      </c>
      <c r="D11" s="19">
        <v>307897.11</v>
      </c>
    </row>
    <row r="12" spans="1:4" s="1" customFormat="1" ht="12.95" customHeight="1" x14ac:dyDescent="0.2"/>
    <row r="13" spans="1:4" s="1" customFormat="1" ht="26.1" customHeight="1" x14ac:dyDescent="0.2">
      <c r="A13" s="239" t="s">
        <v>462</v>
      </c>
      <c r="B13" s="228"/>
      <c r="C13" s="228"/>
      <c r="D13" s="228"/>
    </row>
    <row r="14" spans="1:4" s="1" customFormat="1" ht="12.95" customHeight="1" x14ac:dyDescent="0.2"/>
    <row r="15" spans="1:4" s="1" customFormat="1" ht="26.1" customHeight="1" x14ac:dyDescent="0.2">
      <c r="A15" s="239" t="s">
        <v>463</v>
      </c>
      <c r="B15" s="228"/>
      <c r="C15" s="228"/>
      <c r="D15" s="228"/>
    </row>
    <row r="16" spans="1:4" s="1" customFormat="1" ht="12.95" customHeight="1" x14ac:dyDescent="0.2"/>
  </sheetData>
  <mergeCells count="5">
    <mergeCell ref="A1:D1"/>
    <mergeCell ref="A3:D3"/>
    <mergeCell ref="C4:D4"/>
    <mergeCell ref="A13:D13"/>
    <mergeCell ref="A15:D15"/>
  </mergeCells>
  <pageMargins left="0.78740157480314965" right="0.19685039370078741" top="0.19685039370078741" bottom="0.19685039370078741" header="0" footer="0"/>
  <pageSetup paperSize="9" firstPageNumber="48" fitToHeight="0" pageOrder="overThenDown" orientation="portrait" useFirstPageNumber="1"/>
  <headerFooter>
    <oddFooter>&amp;C&amp;"Arial,normal"&amp;8&amp;P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3"/>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4" width="23.33203125" style="78" customWidth="1"/>
  </cols>
  <sheetData>
    <row r="1" spans="1:4" s="96" customFormat="1" ht="12.95" customHeight="1" x14ac:dyDescent="0.2">
      <c r="A1" s="222" t="s">
        <v>464</v>
      </c>
      <c r="B1" s="222"/>
      <c r="C1" s="222"/>
      <c r="D1" s="222"/>
    </row>
    <row r="2" spans="1:4" s="96" customFormat="1" ht="12.95" customHeight="1" x14ac:dyDescent="0.2"/>
    <row r="3" spans="1:4" s="96" customFormat="1" ht="12.95" customHeight="1" x14ac:dyDescent="0.2">
      <c r="A3" s="222" t="s">
        <v>69</v>
      </c>
      <c r="B3" s="222"/>
      <c r="C3" s="222"/>
      <c r="D3" s="222"/>
    </row>
    <row r="4" spans="1:4" s="97" customFormat="1" ht="12.95" customHeight="1" x14ac:dyDescent="0.2">
      <c r="C4" s="229" t="s">
        <v>465</v>
      </c>
      <c r="D4" s="229"/>
    </row>
    <row r="5" spans="1:4" s="80" customFormat="1" ht="12.95" customHeight="1" x14ac:dyDescent="0.2"/>
    <row r="6" spans="1:4" s="78" customFormat="1" ht="26.1" customHeight="1" x14ac:dyDescent="0.2">
      <c r="A6" s="79" t="s">
        <v>19</v>
      </c>
      <c r="B6" s="79" t="s">
        <v>20</v>
      </c>
      <c r="C6" s="79" t="s">
        <v>22</v>
      </c>
      <c r="D6" s="79" t="s">
        <v>23</v>
      </c>
    </row>
    <row r="7" spans="1:4" s="78" customFormat="1" ht="12.95" customHeight="1" x14ac:dyDescent="0.2">
      <c r="A7" s="79" t="s">
        <v>24</v>
      </c>
      <c r="B7" s="79" t="s">
        <v>25</v>
      </c>
      <c r="C7" s="79" t="s">
        <v>26</v>
      </c>
      <c r="D7" s="79" t="s">
        <v>27</v>
      </c>
    </row>
    <row r="8" spans="1:4" s="80" customFormat="1" ht="12.95" customHeight="1" x14ac:dyDescent="0.2">
      <c r="A8" s="79" t="s">
        <v>25</v>
      </c>
      <c r="B8" s="81" t="s">
        <v>466</v>
      </c>
      <c r="C8" s="186">
        <v>680378.44</v>
      </c>
      <c r="D8" s="186">
        <v>960613</v>
      </c>
    </row>
    <row r="9" spans="1:4" s="80" customFormat="1" ht="12.95" customHeight="1" x14ac:dyDescent="0.2">
      <c r="A9" s="79" t="s">
        <v>26</v>
      </c>
      <c r="B9" s="81" t="s">
        <v>446</v>
      </c>
      <c r="C9" s="187">
        <v>1396944.32</v>
      </c>
      <c r="D9" s="187">
        <v>1183892.3999999999</v>
      </c>
    </row>
    <row r="10" spans="1:4" s="80" customFormat="1" ht="26.1" customHeight="1" x14ac:dyDescent="0.2">
      <c r="A10" s="79" t="s">
        <v>27</v>
      </c>
      <c r="B10" s="81" t="s">
        <v>467</v>
      </c>
      <c r="C10" s="187">
        <v>3186707.03</v>
      </c>
      <c r="D10" s="187">
        <v>2779901.48</v>
      </c>
    </row>
    <row r="11" spans="1:4" s="80" customFormat="1" ht="26.1" customHeight="1" x14ac:dyDescent="0.2">
      <c r="A11" s="79" t="s">
        <v>33</v>
      </c>
      <c r="B11" s="81" t="s">
        <v>468</v>
      </c>
      <c r="C11" s="186">
        <v>141477</v>
      </c>
      <c r="D11" s="186">
        <v>185083</v>
      </c>
    </row>
    <row r="12" spans="1:4" s="80" customFormat="1" ht="12.95" customHeight="1" x14ac:dyDescent="0.2">
      <c r="A12" s="79" t="s">
        <v>39</v>
      </c>
      <c r="B12" s="81" t="s">
        <v>137</v>
      </c>
      <c r="C12" s="187">
        <v>5405506.79</v>
      </c>
      <c r="D12" s="187">
        <v>5109489.88</v>
      </c>
    </row>
    <row r="13" spans="1:4"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49" fitToHeight="0" pageOrder="overThenDown" orientation="portrait" useFirstPageNumber="1"/>
  <headerFooter>
    <oddFooter>&amp;C&amp;"Arial,normal"&amp;8&amp;P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9"/>
  <sheetViews>
    <sheetView workbookViewId="0">
      <selection activeCell="B44" sqref="B44"/>
    </sheetView>
  </sheetViews>
  <sheetFormatPr defaultColWidth="10.5" defaultRowHeight="11.45" customHeight="1" x14ac:dyDescent="0.2"/>
  <cols>
    <col min="1" max="1" width="9.5" style="88" customWidth="1"/>
    <col min="2" max="2" width="60.6640625" style="88" customWidth="1"/>
    <col min="3" max="4" width="17.5" style="88" customWidth="1"/>
    <col min="5" max="6" width="18.6640625" style="88" customWidth="1"/>
    <col min="7" max="8" width="17.5" style="88" customWidth="1"/>
  </cols>
  <sheetData>
    <row r="1" spans="1:8" s="87" customFormat="1" ht="12.95" customHeight="1" x14ac:dyDescent="0.2">
      <c r="A1" s="240" t="s">
        <v>469</v>
      </c>
      <c r="B1" s="240"/>
      <c r="C1" s="240"/>
      <c r="D1" s="240"/>
      <c r="E1" s="240"/>
      <c r="F1" s="240"/>
      <c r="G1" s="240"/>
      <c r="H1" s="240"/>
    </row>
    <row r="2" spans="1:8" s="87" customFormat="1" ht="12.95" customHeight="1" x14ac:dyDescent="0.2"/>
    <row r="3" spans="1:8" s="87" customFormat="1" ht="12.95" customHeight="1" x14ac:dyDescent="0.2">
      <c r="A3" s="240" t="s">
        <v>470</v>
      </c>
      <c r="B3" s="240"/>
      <c r="C3" s="240"/>
      <c r="D3" s="240"/>
      <c r="E3" s="240"/>
      <c r="F3" s="240"/>
      <c r="G3" s="240"/>
      <c r="H3" s="240"/>
    </row>
    <row r="4" spans="1:8" s="88" customFormat="1" ht="12.95" customHeight="1" x14ac:dyDescent="0.2">
      <c r="H4" s="188" t="s">
        <v>471</v>
      </c>
    </row>
    <row r="5" spans="1:8" s="88" customFormat="1" ht="12.95" customHeight="1" x14ac:dyDescent="0.2"/>
    <row r="6" spans="1:8" s="1" customFormat="1" ht="12.95" customHeight="1" x14ac:dyDescent="0.2"/>
    <row r="7" spans="1:8" s="1" customFormat="1" ht="12.95" customHeight="1" x14ac:dyDescent="0.2">
      <c r="A7" s="241" t="s">
        <v>472</v>
      </c>
      <c r="B7" s="241"/>
      <c r="C7" s="241"/>
      <c r="D7" s="241"/>
      <c r="E7" s="241"/>
      <c r="F7" s="241"/>
      <c r="G7" s="241"/>
      <c r="H7" s="241"/>
    </row>
    <row r="8" spans="1:8" s="1" customFormat="1" ht="12.95" customHeight="1" x14ac:dyDescent="0.2"/>
    <row r="9" spans="1:8" s="1" customFormat="1" ht="26.1" customHeight="1" x14ac:dyDescent="0.2">
      <c r="A9" s="231" t="s">
        <v>473</v>
      </c>
      <c r="B9" s="231"/>
      <c r="C9" s="231"/>
      <c r="D9" s="231"/>
      <c r="E9" s="231"/>
      <c r="F9" s="231"/>
      <c r="G9" s="231"/>
      <c r="H9" s="231"/>
    </row>
  </sheetData>
  <mergeCells count="4">
    <mergeCell ref="A1:H1"/>
    <mergeCell ref="A3:H3"/>
    <mergeCell ref="A7:H7"/>
    <mergeCell ref="A9:H9"/>
  </mergeCells>
  <pageMargins left="0.78740157480314965" right="0.19685039370078741" top="0.19685039370078741" bottom="0.19685039370078741" header="0" footer="0"/>
  <pageSetup paperSize="9" firstPageNumber="50" fitToHeight="0" pageOrder="overThenDown" orientation="landscape" useFirstPageNumber="1"/>
  <headerFooter>
    <oddFooter>&amp;C&amp;"Arial,normal"&amp;8&amp;P</oddFooter>
  </headerFooter>
  <rowBreaks count="1" manualBreakCount="1">
    <brk id="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42"/>
  <sheetViews>
    <sheetView workbookViewId="0">
      <selection activeCell="B44" sqref="B44"/>
    </sheetView>
  </sheetViews>
  <sheetFormatPr defaultColWidth="10.5" defaultRowHeight="11.45" customHeight="1" x14ac:dyDescent="0.2"/>
  <cols>
    <col min="1" max="1" width="9.33203125" style="25" customWidth="1"/>
    <col min="2" max="2" width="46.6640625" style="25" customWidth="1"/>
    <col min="3" max="3" width="14" style="25" customWidth="1"/>
    <col min="4" max="5" width="23.33203125" style="25" customWidth="1"/>
  </cols>
  <sheetData>
    <row r="1" spans="1:5" s="5" customFormat="1" ht="12.95" customHeight="1" x14ac:dyDescent="0.2">
      <c r="B1" s="208" t="s">
        <v>1</v>
      </c>
      <c r="C1" s="208"/>
      <c r="D1" s="208"/>
      <c r="E1" s="208"/>
    </row>
    <row r="2" spans="1:5" s="5" customFormat="1" ht="12.95" customHeight="1" x14ac:dyDescent="0.2">
      <c r="A2" s="6"/>
      <c r="B2" s="209" t="s">
        <v>2</v>
      </c>
      <c r="C2" s="203" t="s">
        <v>3</v>
      </c>
      <c r="D2" s="203"/>
      <c r="E2" s="203"/>
    </row>
    <row r="3" spans="1:5" s="5" customFormat="1" ht="51" customHeight="1" x14ac:dyDescent="0.2">
      <c r="A3" s="9"/>
      <c r="B3" s="210"/>
      <c r="C3" s="8" t="s">
        <v>4</v>
      </c>
      <c r="D3" s="8" t="s">
        <v>5</v>
      </c>
      <c r="E3" s="8" t="s">
        <v>6</v>
      </c>
    </row>
    <row r="4" spans="1:5" s="5" customFormat="1" ht="12.95" customHeight="1" x14ac:dyDescent="0.2">
      <c r="A4" s="6"/>
      <c r="B4" s="8" t="s">
        <v>7</v>
      </c>
      <c r="C4" s="8" t="s">
        <v>8</v>
      </c>
      <c r="D4" s="8" t="s">
        <v>9</v>
      </c>
      <c r="E4" s="8"/>
    </row>
    <row r="5" spans="1:5" s="25" customFormat="1" ht="12.95" customHeight="1" x14ac:dyDescent="0.2">
      <c r="B5" s="10"/>
      <c r="C5" s="26"/>
      <c r="D5" s="10"/>
      <c r="E5" s="10"/>
    </row>
    <row r="6" spans="1:5" s="25" customFormat="1" ht="12.95" customHeight="1" x14ac:dyDescent="0.2">
      <c r="A6" s="211" t="s">
        <v>90</v>
      </c>
      <c r="B6" s="211"/>
      <c r="C6" s="211"/>
      <c r="D6" s="211"/>
      <c r="E6" s="211"/>
    </row>
    <row r="7" spans="1:5" s="25" customFormat="1" ht="12.95" customHeight="1" x14ac:dyDescent="0.2">
      <c r="A7" s="211" t="s">
        <v>11</v>
      </c>
      <c r="B7" s="211"/>
      <c r="C7" s="211"/>
      <c r="D7" s="211"/>
      <c r="E7" s="211"/>
    </row>
    <row r="8" spans="1:5" s="25" customFormat="1" ht="12.95" customHeight="1" x14ac:dyDescent="0.2">
      <c r="A8" s="212" t="s">
        <v>91</v>
      </c>
      <c r="B8" s="212"/>
      <c r="C8" s="212"/>
      <c r="D8" s="212"/>
      <c r="E8" s="212"/>
    </row>
    <row r="9" spans="1:5" s="25" customFormat="1" ht="12.95" customHeight="1" x14ac:dyDescent="0.2"/>
    <row r="10" spans="1:5" s="25" customFormat="1" ht="26.1" customHeight="1" x14ac:dyDescent="0.2">
      <c r="A10" s="205" t="s">
        <v>13</v>
      </c>
      <c r="B10" s="205"/>
      <c r="C10" s="205"/>
      <c r="D10" s="205"/>
      <c r="E10" s="205"/>
    </row>
    <row r="11" spans="1:5" s="11" customFormat="1" ht="12.95" customHeight="1" x14ac:dyDescent="0.2">
      <c r="A11" s="201" t="s">
        <v>14</v>
      </c>
      <c r="B11" s="201"/>
      <c r="C11" s="201"/>
      <c r="D11" s="201"/>
      <c r="E11" s="201"/>
    </row>
    <row r="12" spans="1:5" s="25" customFormat="1" ht="12.95" customHeight="1" x14ac:dyDescent="0.2"/>
    <row r="13" spans="1:5" s="25" customFormat="1" ht="12.95" customHeight="1" x14ac:dyDescent="0.2">
      <c r="A13" s="206" t="s">
        <v>15</v>
      </c>
      <c r="B13" s="206"/>
      <c r="C13" s="206"/>
      <c r="D13" s="206"/>
      <c r="E13" s="206"/>
    </row>
    <row r="14" spans="1:5" s="25" customFormat="1" ht="12.95" customHeight="1" x14ac:dyDescent="0.2"/>
    <row r="15" spans="1:5" s="25" customFormat="1" ht="12.95" customHeight="1" x14ac:dyDescent="0.2">
      <c r="D15" s="207" t="s">
        <v>92</v>
      </c>
      <c r="E15" s="207"/>
    </row>
    <row r="16" spans="1:5" s="25" customFormat="1" ht="12.95" customHeight="1" x14ac:dyDescent="0.2">
      <c r="D16" s="202" t="s">
        <v>17</v>
      </c>
      <c r="E16" s="202"/>
    </row>
    <row r="17" spans="1:5" s="25" customFormat="1" ht="12.95" customHeight="1" x14ac:dyDescent="0.2">
      <c r="D17" s="202" t="s">
        <v>18</v>
      </c>
      <c r="E17" s="202"/>
    </row>
    <row r="18" spans="1:5" s="1" customFormat="1" ht="12.95" customHeight="1" x14ac:dyDescent="0.2"/>
    <row r="19" spans="1:5" s="25" customFormat="1" ht="26.1" customHeight="1" x14ac:dyDescent="0.2">
      <c r="A19" s="8" t="s">
        <v>19</v>
      </c>
      <c r="B19" s="8" t="s">
        <v>20</v>
      </c>
      <c r="C19" s="8" t="s">
        <v>21</v>
      </c>
      <c r="D19" s="8" t="s">
        <v>93</v>
      </c>
      <c r="E19" s="8" t="s">
        <v>94</v>
      </c>
    </row>
    <row r="20" spans="1:5" s="25" customFormat="1" ht="12.95" customHeight="1" x14ac:dyDescent="0.2">
      <c r="A20" s="17" t="s">
        <v>24</v>
      </c>
      <c r="B20" s="17" t="s">
        <v>25</v>
      </c>
      <c r="C20" s="17" t="s">
        <v>26</v>
      </c>
      <c r="D20" s="17" t="s">
        <v>27</v>
      </c>
      <c r="E20" s="17" t="s">
        <v>28</v>
      </c>
    </row>
    <row r="21" spans="1:5" s="25" customFormat="1" ht="12.95" customHeight="1" x14ac:dyDescent="0.2">
      <c r="A21" s="29" t="s">
        <v>95</v>
      </c>
      <c r="B21" s="28"/>
      <c r="C21" s="28"/>
      <c r="D21" s="28"/>
      <c r="E21" s="27"/>
    </row>
    <row r="22" spans="1:5" s="25" customFormat="1" ht="26.1" customHeight="1" x14ac:dyDescent="0.2">
      <c r="A22" s="17" t="s">
        <v>24</v>
      </c>
      <c r="B22" s="18" t="s">
        <v>96</v>
      </c>
      <c r="C22" s="8"/>
      <c r="D22" s="20">
        <v>7837221.8899999997</v>
      </c>
      <c r="E22" s="30">
        <v>-5238219.68</v>
      </c>
    </row>
    <row r="23" spans="1:5" s="25" customFormat="1" ht="75.95" customHeight="1" x14ac:dyDescent="0.2">
      <c r="A23" s="17" t="s">
        <v>25</v>
      </c>
      <c r="B23" s="31" t="s">
        <v>97</v>
      </c>
      <c r="C23" s="17" t="s">
        <v>98</v>
      </c>
      <c r="D23" s="19">
        <v>24946.87</v>
      </c>
      <c r="E23" s="32">
        <v>-11587499.6</v>
      </c>
    </row>
    <row r="24" spans="1:5" s="25" customFormat="1" ht="12.95" customHeight="1" x14ac:dyDescent="0.2">
      <c r="A24" s="17" t="s">
        <v>27</v>
      </c>
      <c r="B24" s="31" t="s">
        <v>99</v>
      </c>
      <c r="C24" s="17" t="s">
        <v>100</v>
      </c>
      <c r="D24" s="20">
        <v>7749198.1299999999</v>
      </c>
      <c r="E24" s="20">
        <v>6175808.3300000001</v>
      </c>
    </row>
    <row r="25" spans="1:5" s="25" customFormat="1" ht="75.95" customHeight="1" x14ac:dyDescent="0.2">
      <c r="A25" s="17" t="s">
        <v>38</v>
      </c>
      <c r="B25" s="31" t="s">
        <v>101</v>
      </c>
      <c r="C25" s="17" t="s">
        <v>71</v>
      </c>
      <c r="D25" s="19">
        <v>63076.89</v>
      </c>
      <c r="E25" s="19">
        <v>173471.59</v>
      </c>
    </row>
    <row r="26" spans="1:5" s="25" customFormat="1" ht="26.1" customHeight="1" x14ac:dyDescent="0.2">
      <c r="A26" s="17" t="s">
        <v>102</v>
      </c>
      <c r="B26" s="18" t="s">
        <v>103</v>
      </c>
      <c r="C26" s="17" t="s">
        <v>104</v>
      </c>
      <c r="D26" s="20">
        <v>36008514.390000001</v>
      </c>
      <c r="E26" s="20">
        <v>42013094.32</v>
      </c>
    </row>
    <row r="27" spans="1:5" s="25" customFormat="1" ht="12.95" customHeight="1" x14ac:dyDescent="0.2">
      <c r="A27" s="17" t="s">
        <v>105</v>
      </c>
      <c r="B27" s="18" t="s">
        <v>106</v>
      </c>
      <c r="C27" s="17" t="s">
        <v>107</v>
      </c>
      <c r="D27" s="33">
        <v>-6442084.0499999998</v>
      </c>
      <c r="E27" s="34">
        <v>-5859847.2999999998</v>
      </c>
    </row>
    <row r="28" spans="1:5" s="25" customFormat="1" ht="12.95" customHeight="1" x14ac:dyDescent="0.2">
      <c r="A28" s="17" t="s">
        <v>42</v>
      </c>
      <c r="B28" s="18" t="s">
        <v>108</v>
      </c>
      <c r="C28" s="17" t="s">
        <v>109</v>
      </c>
      <c r="D28" s="35">
        <v>-591505.98</v>
      </c>
      <c r="E28" s="36">
        <v>-464995.36</v>
      </c>
    </row>
    <row r="29" spans="1:5" s="25" customFormat="1" ht="12.95" customHeight="1" x14ac:dyDescent="0.2">
      <c r="A29" s="17" t="s">
        <v>44</v>
      </c>
      <c r="B29" s="18" t="s">
        <v>110</v>
      </c>
      <c r="C29" s="17" t="s">
        <v>111</v>
      </c>
      <c r="D29" s="37">
        <v>-47959.4</v>
      </c>
      <c r="E29" s="38">
        <v>-43157.05</v>
      </c>
    </row>
    <row r="30" spans="1:5" s="25" customFormat="1" ht="12.95" customHeight="1" x14ac:dyDescent="0.2">
      <c r="A30" s="17" t="s">
        <v>49</v>
      </c>
      <c r="B30" s="18" t="s">
        <v>112</v>
      </c>
      <c r="C30" s="17" t="s">
        <v>113</v>
      </c>
      <c r="D30" s="39">
        <v>-3497917.36</v>
      </c>
      <c r="E30" s="40">
        <v>-2968199.28</v>
      </c>
    </row>
    <row r="31" spans="1:5" s="25" customFormat="1" ht="12.95" customHeight="1" x14ac:dyDescent="0.2">
      <c r="A31" s="17" t="s">
        <v>63</v>
      </c>
      <c r="B31" s="18" t="s">
        <v>114</v>
      </c>
      <c r="C31" s="8"/>
      <c r="D31" s="20">
        <v>33266269.489999998</v>
      </c>
      <c r="E31" s="20">
        <v>27438675.649999999</v>
      </c>
    </row>
    <row r="32" spans="1:5" s="25" customFormat="1" ht="26.1" customHeight="1" x14ac:dyDescent="0.2">
      <c r="A32" s="17" t="s">
        <v>115</v>
      </c>
      <c r="B32" s="18" t="s">
        <v>116</v>
      </c>
      <c r="C32" s="17" t="s">
        <v>48</v>
      </c>
      <c r="D32" s="41">
        <v>-6374663.2400000002</v>
      </c>
      <c r="E32" s="42">
        <v>-5283173.96</v>
      </c>
    </row>
    <row r="33" spans="1:5" s="25" customFormat="1" ht="26.1" customHeight="1" x14ac:dyDescent="0.2">
      <c r="A33" s="17" t="s">
        <v>56</v>
      </c>
      <c r="B33" s="31" t="s">
        <v>117</v>
      </c>
      <c r="C33" s="17" t="s">
        <v>48</v>
      </c>
      <c r="D33" s="43">
        <v>-6563796</v>
      </c>
      <c r="E33" s="44">
        <v>-7705945</v>
      </c>
    </row>
    <row r="34" spans="1:5" s="25" customFormat="1" ht="26.1" customHeight="1" x14ac:dyDescent="0.2">
      <c r="A34" s="17" t="s">
        <v>58</v>
      </c>
      <c r="B34" s="31" t="s">
        <v>118</v>
      </c>
      <c r="C34" s="17" t="s">
        <v>48</v>
      </c>
      <c r="D34" s="19">
        <v>189132.76</v>
      </c>
      <c r="E34" s="20">
        <v>2422771.04</v>
      </c>
    </row>
    <row r="35" spans="1:5" s="25" customFormat="1" ht="12.95" customHeight="1" x14ac:dyDescent="0.2">
      <c r="A35" s="17" t="s">
        <v>70</v>
      </c>
      <c r="B35" s="18" t="s">
        <v>119</v>
      </c>
      <c r="C35" s="8"/>
      <c r="D35" s="20">
        <v>26891606.25</v>
      </c>
      <c r="E35" s="20">
        <v>22155501.690000001</v>
      </c>
    </row>
    <row r="36" spans="1:5" s="25" customFormat="1" ht="12.95" customHeight="1" x14ac:dyDescent="0.2">
      <c r="A36" s="29" t="s">
        <v>120</v>
      </c>
      <c r="B36" s="28"/>
      <c r="C36" s="28"/>
      <c r="D36" s="28"/>
      <c r="E36" s="27"/>
    </row>
    <row r="37" spans="1:5" s="25" customFormat="1" ht="26.1" customHeight="1" x14ac:dyDescent="0.2">
      <c r="A37" s="17" t="s">
        <v>121</v>
      </c>
      <c r="B37" s="18" t="s">
        <v>122</v>
      </c>
      <c r="C37" s="8"/>
      <c r="D37" s="20">
        <v>26891606.25</v>
      </c>
      <c r="E37" s="20">
        <v>22155501.690000001</v>
      </c>
    </row>
    <row r="38" spans="1:5" s="25" customFormat="1" ht="12.95" customHeight="1" x14ac:dyDescent="0.2">
      <c r="A38" s="199"/>
      <c r="B38" s="199"/>
      <c r="C38" s="199"/>
      <c r="D38" s="199"/>
      <c r="E38" s="199"/>
    </row>
    <row r="39" spans="1:5" s="25" customFormat="1" ht="12.95" customHeight="1" x14ac:dyDescent="0.2">
      <c r="B39" s="22" t="s">
        <v>84</v>
      </c>
      <c r="C39" s="23"/>
      <c r="D39" s="200" t="s">
        <v>85</v>
      </c>
      <c r="E39" s="200"/>
    </row>
    <row r="40" spans="1:5" s="11" customFormat="1" ht="12.95" customHeight="1" x14ac:dyDescent="0.2">
      <c r="B40" s="12" t="s">
        <v>86</v>
      </c>
      <c r="C40" s="12" t="s">
        <v>87</v>
      </c>
      <c r="D40" s="201" t="s">
        <v>88</v>
      </c>
      <c r="E40" s="201"/>
    </row>
    <row r="41" spans="1:5" s="25" customFormat="1" ht="12.95" customHeight="1" x14ac:dyDescent="0.2"/>
    <row r="42" spans="1:5" s="25" customFormat="1" ht="12.95" customHeight="1" x14ac:dyDescent="0.2">
      <c r="B42" s="24" t="s">
        <v>89</v>
      </c>
    </row>
  </sheetData>
  <mergeCells count="15">
    <mergeCell ref="B1:E1"/>
    <mergeCell ref="B2:B3"/>
    <mergeCell ref="C2:E2"/>
    <mergeCell ref="A6:E6"/>
    <mergeCell ref="A7:E7"/>
    <mergeCell ref="A8:E8"/>
    <mergeCell ref="A10:E10"/>
    <mergeCell ref="A11:E11"/>
    <mergeCell ref="A13:E13"/>
    <mergeCell ref="D15:E15"/>
    <mergeCell ref="D16:E16"/>
    <mergeCell ref="D17:E17"/>
    <mergeCell ref="A38:E38"/>
    <mergeCell ref="D39:E39"/>
    <mergeCell ref="D40:E40"/>
  </mergeCells>
  <pageMargins left="0.78740157480314965" right="0.19685039370078741" top="0.19685039370078741" bottom="0.19685039370078741" header="0" footer="0"/>
  <pageSetup paperSize="9" firstPageNumber="3" fitToHeight="0" pageOrder="overThenDown" orientation="portrait" useFirstPageNumber="1"/>
  <headerFooter>
    <oddFooter>&amp;C&amp;"Arial,normal"&amp;8&amp;P</oddFooter>
  </headerFooter>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G22"/>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4" width="23.33203125" style="80" customWidth="1"/>
    <col min="5" max="6" width="24.5" style="80" customWidth="1"/>
    <col min="7" max="7" width="23.33203125" style="80" customWidth="1"/>
  </cols>
  <sheetData>
    <row r="1" spans="1:7" s="80" customFormat="1" ht="26.1" customHeight="1" x14ac:dyDescent="0.2">
      <c r="A1" s="222" t="s">
        <v>474</v>
      </c>
      <c r="B1" s="222"/>
      <c r="C1" s="222"/>
      <c r="D1" s="222"/>
      <c r="E1" s="222"/>
      <c r="F1" s="222"/>
      <c r="G1" s="222"/>
    </row>
    <row r="2" spans="1:7" s="97" customFormat="1" ht="12.95" customHeight="1" x14ac:dyDescent="0.2"/>
    <row r="3" spans="1:7" s="97" customFormat="1" ht="26.1" customHeight="1" x14ac:dyDescent="0.2">
      <c r="A3" s="222" t="s">
        <v>475</v>
      </c>
      <c r="B3" s="222"/>
      <c r="C3" s="222"/>
      <c r="D3" s="222"/>
      <c r="E3" s="222"/>
      <c r="F3" s="222"/>
      <c r="G3" s="222"/>
    </row>
    <row r="4" spans="1:7" s="97" customFormat="1" ht="12.95" customHeight="1" x14ac:dyDescent="0.2">
      <c r="A4" s="228" t="s">
        <v>91</v>
      </c>
      <c r="B4" s="228"/>
      <c r="C4" s="228"/>
      <c r="D4" s="228"/>
      <c r="E4" s="228"/>
      <c r="F4" s="228"/>
      <c r="G4" s="228"/>
    </row>
    <row r="5" spans="1:7" s="97" customFormat="1" ht="12.95" customHeight="1" x14ac:dyDescent="0.2">
      <c r="E5" s="229" t="s">
        <v>476</v>
      </c>
      <c r="F5" s="229"/>
      <c r="G5" s="229"/>
    </row>
    <row r="6" spans="1:7" s="80" customFormat="1" ht="12.95" customHeight="1" x14ac:dyDescent="0.2"/>
    <row r="7" spans="1:7" s="78" customFormat="1" ht="150.94999999999999" customHeight="1" x14ac:dyDescent="0.2">
      <c r="A7" s="79" t="s">
        <v>19</v>
      </c>
      <c r="B7" s="79" t="s">
        <v>20</v>
      </c>
      <c r="C7" s="79" t="s">
        <v>477</v>
      </c>
      <c r="D7" s="79" t="s">
        <v>478</v>
      </c>
      <c r="E7" s="93" t="s">
        <v>479</v>
      </c>
      <c r="F7" s="93" t="s">
        <v>480</v>
      </c>
      <c r="G7" s="79" t="s">
        <v>137</v>
      </c>
    </row>
    <row r="8" spans="1:7" s="78" customFormat="1" ht="12.95" customHeight="1" x14ac:dyDescent="0.2">
      <c r="A8" s="79" t="s">
        <v>24</v>
      </c>
      <c r="B8" s="79" t="s">
        <v>25</v>
      </c>
      <c r="C8" s="79" t="s">
        <v>26</v>
      </c>
      <c r="D8" s="79" t="s">
        <v>27</v>
      </c>
      <c r="E8" s="79" t="s">
        <v>28</v>
      </c>
      <c r="F8" s="79" t="s">
        <v>33</v>
      </c>
      <c r="G8" s="79" t="s">
        <v>138</v>
      </c>
    </row>
    <row r="9" spans="1:7" s="80" customFormat="1" ht="12.95" customHeight="1" x14ac:dyDescent="0.2">
      <c r="A9" s="79" t="s">
        <v>24</v>
      </c>
      <c r="B9" s="81" t="s">
        <v>481</v>
      </c>
      <c r="C9" s="95">
        <v>0</v>
      </c>
      <c r="D9" s="94">
        <v>24946.87</v>
      </c>
      <c r="E9" s="95">
        <v>0</v>
      </c>
      <c r="F9" s="95">
        <v>0</v>
      </c>
      <c r="G9" s="94">
        <v>24946.87</v>
      </c>
    </row>
    <row r="10" spans="1:7" s="80" customFormat="1" ht="12.95" customHeight="1" x14ac:dyDescent="0.2">
      <c r="A10" s="79" t="s">
        <v>25</v>
      </c>
      <c r="B10" s="98" t="s">
        <v>482</v>
      </c>
      <c r="C10" s="95">
        <v>0</v>
      </c>
      <c r="D10" s="94">
        <v>24946.87</v>
      </c>
      <c r="E10" s="95">
        <v>0</v>
      </c>
      <c r="F10" s="95">
        <v>0</v>
      </c>
      <c r="G10" s="94">
        <v>24946.87</v>
      </c>
    </row>
    <row r="11" spans="1:7" s="97" customFormat="1" ht="12.95" customHeight="1" x14ac:dyDescent="0.2">
      <c r="A11" s="79" t="s">
        <v>41</v>
      </c>
      <c r="B11" s="81" t="s">
        <v>137</v>
      </c>
      <c r="C11" s="95">
        <v>0</v>
      </c>
      <c r="D11" s="94">
        <v>24946.87</v>
      </c>
      <c r="E11" s="95">
        <v>0</v>
      </c>
      <c r="F11" s="95">
        <v>0</v>
      </c>
      <c r="G11" s="94">
        <v>24946.87</v>
      </c>
    </row>
    <row r="12" spans="1:7" s="97" customFormat="1" ht="12.95" customHeight="1" x14ac:dyDescent="0.2"/>
    <row r="13" spans="1:7" s="97" customFormat="1" ht="26.1" customHeight="1" x14ac:dyDescent="0.2">
      <c r="A13" s="222" t="s">
        <v>475</v>
      </c>
      <c r="B13" s="222"/>
      <c r="C13" s="222"/>
      <c r="D13" s="222"/>
      <c r="E13" s="222"/>
      <c r="F13" s="222"/>
      <c r="G13" s="222"/>
    </row>
    <row r="14" spans="1:7" s="97" customFormat="1" ht="12.95" customHeight="1" x14ac:dyDescent="0.2">
      <c r="A14" s="228" t="s">
        <v>356</v>
      </c>
      <c r="B14" s="228"/>
      <c r="C14" s="228"/>
      <c r="D14" s="228"/>
      <c r="E14" s="228"/>
      <c r="F14" s="228"/>
      <c r="G14" s="228"/>
    </row>
    <row r="15" spans="1:7" s="97" customFormat="1" ht="12.95" customHeight="1" x14ac:dyDescent="0.2">
      <c r="E15" s="229" t="s">
        <v>476</v>
      </c>
      <c r="F15" s="229"/>
      <c r="G15" s="229"/>
    </row>
    <row r="16" spans="1:7" s="97" customFormat="1" ht="12.95" customHeight="1" x14ac:dyDescent="0.2"/>
    <row r="17" spans="1:7" s="97" customFormat="1" ht="177" customHeight="1" x14ac:dyDescent="0.2">
      <c r="A17" s="79" t="s">
        <v>19</v>
      </c>
      <c r="B17" s="79" t="s">
        <v>20</v>
      </c>
      <c r="C17" s="79" t="s">
        <v>477</v>
      </c>
      <c r="D17" s="79" t="s">
        <v>478</v>
      </c>
      <c r="E17" s="79" t="s">
        <v>479</v>
      </c>
      <c r="F17" s="79" t="s">
        <v>480</v>
      </c>
      <c r="G17" s="79" t="s">
        <v>137</v>
      </c>
    </row>
    <row r="18" spans="1:7" s="97" customFormat="1" ht="12.95" customHeight="1" x14ac:dyDescent="0.2">
      <c r="A18" s="79" t="s">
        <v>24</v>
      </c>
      <c r="B18" s="79" t="s">
        <v>25</v>
      </c>
      <c r="C18" s="79" t="s">
        <v>26</v>
      </c>
      <c r="D18" s="79" t="s">
        <v>27</v>
      </c>
      <c r="E18" s="79" t="s">
        <v>28</v>
      </c>
      <c r="F18" s="79" t="s">
        <v>33</v>
      </c>
      <c r="G18" s="79" t="s">
        <v>138</v>
      </c>
    </row>
    <row r="19" spans="1:7" s="97" customFormat="1" ht="12.95" customHeight="1" x14ac:dyDescent="0.2">
      <c r="A19" s="79" t="s">
        <v>24</v>
      </c>
      <c r="B19" s="81" t="s">
        <v>481</v>
      </c>
      <c r="C19" s="95">
        <v>0</v>
      </c>
      <c r="D19" s="189">
        <v>-11587499.6</v>
      </c>
      <c r="E19" s="95">
        <v>0</v>
      </c>
      <c r="F19" s="95">
        <v>0</v>
      </c>
      <c r="G19" s="189">
        <v>-11587499.6</v>
      </c>
    </row>
    <row r="20" spans="1:7" s="97" customFormat="1" ht="12.95" customHeight="1" x14ac:dyDescent="0.2">
      <c r="A20" s="79" t="s">
        <v>25</v>
      </c>
      <c r="B20" s="98" t="s">
        <v>482</v>
      </c>
      <c r="C20" s="95">
        <v>0</v>
      </c>
      <c r="D20" s="189">
        <v>-11587499.6</v>
      </c>
      <c r="E20" s="95">
        <v>0</v>
      </c>
      <c r="F20" s="95">
        <v>0</v>
      </c>
      <c r="G20" s="189">
        <v>-11587499.6</v>
      </c>
    </row>
    <row r="21" spans="1:7" s="97" customFormat="1" ht="12.95" customHeight="1" x14ac:dyDescent="0.2">
      <c r="A21" s="79" t="s">
        <v>41</v>
      </c>
      <c r="B21" s="81" t="s">
        <v>137</v>
      </c>
      <c r="C21" s="95">
        <v>0</v>
      </c>
      <c r="D21" s="189">
        <v>-11587499.6</v>
      </c>
      <c r="E21" s="95">
        <v>0</v>
      </c>
      <c r="F21" s="95">
        <v>0</v>
      </c>
      <c r="G21" s="189">
        <v>-11587499.6</v>
      </c>
    </row>
    <row r="22" spans="1:7" s="1" customFormat="1" ht="12.95" customHeight="1" x14ac:dyDescent="0.2"/>
  </sheetData>
  <mergeCells count="7">
    <mergeCell ref="A14:G14"/>
    <mergeCell ref="E15:G15"/>
    <mergeCell ref="A1:G1"/>
    <mergeCell ref="A3:G3"/>
    <mergeCell ref="A4:G4"/>
    <mergeCell ref="E5:G5"/>
    <mergeCell ref="A13:G13"/>
  </mergeCells>
  <pageMargins left="0.78740157480314965" right="0.19685039370078741" top="0.19685039370078741" bottom="0.19685039370078741" header="0" footer="0"/>
  <pageSetup paperSize="9" firstPageNumber="51" fitToHeight="0" pageOrder="overThenDown" orientation="landscape" useFirstPageNumber="1"/>
  <headerFooter>
    <oddFooter>&amp;C&amp;"Arial,normal"&amp;8&amp;P</oddFooter>
  </headerFooter>
  <rowBreaks count="1" manualBreakCount="1">
    <brk id="22"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2"/>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4" width="23.33203125" style="80" customWidth="1"/>
  </cols>
  <sheetData>
    <row r="1" spans="1:4" s="183" customFormat="1" ht="12.95" customHeight="1" x14ac:dyDescent="0.2">
      <c r="A1" s="222" t="s">
        <v>483</v>
      </c>
      <c r="B1" s="222"/>
      <c r="C1" s="222"/>
      <c r="D1" s="222"/>
    </row>
    <row r="2" spans="1:4" s="183" customFormat="1" ht="12.95" customHeight="1" x14ac:dyDescent="0.2"/>
    <row r="3" spans="1:4" s="183" customFormat="1" ht="12.95" customHeight="1" x14ac:dyDescent="0.2">
      <c r="A3" s="222" t="s">
        <v>484</v>
      </c>
      <c r="B3" s="222"/>
      <c r="C3" s="222"/>
      <c r="D3" s="222"/>
    </row>
    <row r="4" spans="1:4" s="184" customFormat="1" ht="12.95" customHeight="1" x14ac:dyDescent="0.2">
      <c r="C4" s="229" t="s">
        <v>485</v>
      </c>
      <c r="D4" s="229"/>
    </row>
    <row r="5" spans="1:4" s="184" customFormat="1" ht="12.95" customHeight="1" x14ac:dyDescent="0.2"/>
    <row r="6" spans="1:4" s="78" customFormat="1" ht="26.1" customHeight="1" x14ac:dyDescent="0.2">
      <c r="A6" s="79" t="s">
        <v>19</v>
      </c>
      <c r="B6" s="79" t="s">
        <v>20</v>
      </c>
      <c r="C6" s="79" t="s">
        <v>93</v>
      </c>
      <c r="D6" s="79" t="s">
        <v>94</v>
      </c>
    </row>
    <row r="7" spans="1:4" s="78" customFormat="1" ht="12.95" customHeight="1" x14ac:dyDescent="0.2">
      <c r="A7" s="79" t="s">
        <v>24</v>
      </c>
      <c r="B7" s="79" t="s">
        <v>25</v>
      </c>
      <c r="C7" s="79" t="s">
        <v>26</v>
      </c>
      <c r="D7" s="79" t="s">
        <v>27</v>
      </c>
    </row>
    <row r="8" spans="1:4" s="80" customFormat="1" ht="26.1" customHeight="1" x14ac:dyDescent="0.2">
      <c r="A8" s="79" t="s">
        <v>24</v>
      </c>
      <c r="B8" s="81" t="s">
        <v>486</v>
      </c>
      <c r="C8" s="20">
        <v>7749198.1299999999</v>
      </c>
      <c r="D8" s="20">
        <v>6175808.3300000001</v>
      </c>
    </row>
    <row r="9" spans="1:4" s="80" customFormat="1" ht="51" customHeight="1" x14ac:dyDescent="0.2">
      <c r="A9" s="79" t="s">
        <v>25</v>
      </c>
      <c r="B9" s="98" t="s">
        <v>487</v>
      </c>
      <c r="C9" s="20">
        <v>5232006.96</v>
      </c>
      <c r="D9" s="20">
        <v>4607778.7300000004</v>
      </c>
    </row>
    <row r="10" spans="1:4" ht="38.1" customHeight="1" x14ac:dyDescent="0.2">
      <c r="A10" s="79" t="s">
        <v>28</v>
      </c>
      <c r="B10" s="98" t="s">
        <v>488</v>
      </c>
      <c r="C10" s="99">
        <v>2517191.17</v>
      </c>
      <c r="D10" s="99">
        <v>1568029.6</v>
      </c>
    </row>
    <row r="11" spans="1:4" s="1" customFormat="1" ht="12.95" customHeight="1" x14ac:dyDescent="0.2">
      <c r="A11" s="79" t="s">
        <v>102</v>
      </c>
      <c r="B11" s="81" t="s">
        <v>137</v>
      </c>
      <c r="C11" s="99">
        <v>7749198.1299999999</v>
      </c>
      <c r="D11" s="99">
        <v>6175808.3300000001</v>
      </c>
    </row>
    <row r="12" spans="1:4"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53" fitToHeight="0" pageOrder="overThenDown" orientation="portrait" useFirstPageNumber="1"/>
  <headerFooter>
    <oddFooter>&amp;C&amp;"Arial,normal"&amp;8&amp;P</oddFooter>
  </headerFooter>
  <rowBreaks count="1" manualBreakCount="1">
    <brk id="1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22"/>
  <sheetViews>
    <sheetView workbookViewId="0">
      <selection activeCell="B44" sqref="B44"/>
    </sheetView>
  </sheetViews>
  <sheetFormatPr defaultColWidth="10.5" defaultRowHeight="11.45" customHeight="1" x14ac:dyDescent="0.2"/>
  <cols>
    <col min="1" max="1" width="9.33203125" style="78" customWidth="1"/>
    <col min="2" max="2" width="0.1640625" style="80" customWidth="1"/>
    <col min="3" max="3" width="46.5" style="80" customWidth="1"/>
    <col min="4" max="5" width="23.33203125" style="80" customWidth="1"/>
  </cols>
  <sheetData>
    <row r="1" spans="1:5" s="183" customFormat="1" ht="12.95" customHeight="1" x14ac:dyDescent="0.2">
      <c r="A1" s="222" t="s">
        <v>489</v>
      </c>
      <c r="B1" s="222"/>
      <c r="C1" s="222"/>
      <c r="D1" s="222"/>
      <c r="E1" s="222"/>
    </row>
    <row r="2" spans="1:5" s="183" customFormat="1" ht="12.95" customHeight="1" x14ac:dyDescent="0.2"/>
    <row r="3" spans="1:5" s="183" customFormat="1" ht="12.95" customHeight="1" x14ac:dyDescent="0.2">
      <c r="A3" s="222" t="s">
        <v>103</v>
      </c>
      <c r="B3" s="222"/>
      <c r="C3" s="222"/>
      <c r="D3" s="222"/>
      <c r="E3" s="222"/>
    </row>
    <row r="4" spans="1:5" s="184" customFormat="1" ht="12.95" customHeight="1" x14ac:dyDescent="0.2">
      <c r="D4" s="229" t="s">
        <v>490</v>
      </c>
      <c r="E4" s="229"/>
    </row>
    <row r="5" spans="1:5" s="184" customFormat="1" ht="12.95" customHeight="1" x14ac:dyDescent="0.2"/>
    <row r="6" spans="1:5" s="78" customFormat="1" ht="26.1" customHeight="1" x14ac:dyDescent="0.2">
      <c r="A6" s="79" t="s">
        <v>19</v>
      </c>
      <c r="B6" s="224" t="s">
        <v>20</v>
      </c>
      <c r="C6" s="224"/>
      <c r="D6" s="79" t="s">
        <v>93</v>
      </c>
      <c r="E6" s="79" t="s">
        <v>94</v>
      </c>
    </row>
    <row r="7" spans="1:5" s="78" customFormat="1" ht="12.95" customHeight="1" x14ac:dyDescent="0.2">
      <c r="A7" s="79" t="s">
        <v>24</v>
      </c>
      <c r="B7" s="224" t="s">
        <v>25</v>
      </c>
      <c r="C7" s="224"/>
      <c r="D7" s="79" t="s">
        <v>26</v>
      </c>
      <c r="E7" s="79" t="s">
        <v>27</v>
      </c>
    </row>
    <row r="8" spans="1:5" s="80" customFormat="1" ht="12.95" customHeight="1" x14ac:dyDescent="0.2">
      <c r="A8" s="192" t="s">
        <v>491</v>
      </c>
      <c r="B8" s="191"/>
      <c r="C8" s="191"/>
      <c r="D8" s="191"/>
      <c r="E8" s="190"/>
    </row>
    <row r="9" spans="1:5" ht="12.95" customHeight="1" x14ac:dyDescent="0.2">
      <c r="A9" s="192" t="s">
        <v>492</v>
      </c>
      <c r="B9" s="191"/>
      <c r="C9" s="191"/>
      <c r="D9" s="191"/>
      <c r="E9" s="190"/>
    </row>
    <row r="10" spans="1:5" ht="26.1" customHeight="1" x14ac:dyDescent="0.2">
      <c r="A10" s="192" t="s">
        <v>493</v>
      </c>
      <c r="B10" s="191"/>
      <c r="C10" s="191"/>
      <c r="D10" s="191"/>
      <c r="E10" s="190"/>
    </row>
    <row r="11" spans="1:5" ht="12.95" customHeight="1" x14ac:dyDescent="0.2">
      <c r="A11" s="192" t="s">
        <v>494</v>
      </c>
      <c r="B11" s="191"/>
      <c r="C11" s="191"/>
      <c r="D11" s="191"/>
      <c r="E11" s="190"/>
    </row>
    <row r="12" spans="1:5" ht="26.1" customHeight="1" x14ac:dyDescent="0.2">
      <c r="A12" s="79" t="s">
        <v>61</v>
      </c>
      <c r="B12" s="242" t="s">
        <v>495</v>
      </c>
      <c r="C12" s="242"/>
      <c r="D12" s="94">
        <v>2000</v>
      </c>
      <c r="E12" s="94">
        <v>2000</v>
      </c>
    </row>
    <row r="13" spans="1:5" ht="26.1" customHeight="1" x14ac:dyDescent="0.2">
      <c r="A13" s="79" t="s">
        <v>70</v>
      </c>
      <c r="B13" s="242" t="s">
        <v>496</v>
      </c>
      <c r="C13" s="242"/>
      <c r="D13" s="193">
        <v>150</v>
      </c>
      <c r="E13" s="94">
        <v>750</v>
      </c>
    </row>
    <row r="14" spans="1:5" ht="12.95" customHeight="1" x14ac:dyDescent="0.2">
      <c r="A14" s="79" t="s">
        <v>100</v>
      </c>
      <c r="B14" s="242" t="s">
        <v>137</v>
      </c>
      <c r="C14" s="242"/>
      <c r="D14" s="94">
        <v>2150</v>
      </c>
      <c r="E14" s="94">
        <v>2750</v>
      </c>
    </row>
    <row r="15" spans="1:5" ht="12.95" customHeight="1" x14ac:dyDescent="0.2">
      <c r="A15" s="192" t="s">
        <v>497</v>
      </c>
      <c r="B15" s="191"/>
      <c r="C15" s="191"/>
      <c r="D15" s="191"/>
      <c r="E15" s="190"/>
    </row>
    <row r="16" spans="1:5" ht="26.1" customHeight="1" x14ac:dyDescent="0.2">
      <c r="A16" s="79" t="s">
        <v>304</v>
      </c>
      <c r="B16" s="242" t="s">
        <v>498</v>
      </c>
      <c r="C16" s="242"/>
      <c r="D16" s="99">
        <v>36006082.469999999</v>
      </c>
      <c r="E16" s="99">
        <v>42010040.109999999</v>
      </c>
    </row>
    <row r="17" spans="1:5" ht="12.95" customHeight="1" x14ac:dyDescent="0.2">
      <c r="A17" s="79" t="s">
        <v>107</v>
      </c>
      <c r="B17" s="242" t="s">
        <v>137</v>
      </c>
      <c r="C17" s="242"/>
      <c r="D17" s="99">
        <v>36006082.469999999</v>
      </c>
      <c r="E17" s="99">
        <v>42010040.109999999</v>
      </c>
    </row>
    <row r="18" spans="1:5" ht="12.95" customHeight="1" x14ac:dyDescent="0.2">
      <c r="A18" s="192" t="s">
        <v>499</v>
      </c>
      <c r="B18" s="191"/>
      <c r="C18" s="191"/>
      <c r="D18" s="191"/>
      <c r="E18" s="190"/>
    </row>
    <row r="19" spans="1:5" ht="26.1" customHeight="1" x14ac:dyDescent="0.2">
      <c r="A19" s="79" t="s">
        <v>111</v>
      </c>
      <c r="B19" s="242" t="s">
        <v>500</v>
      </c>
      <c r="C19" s="242"/>
      <c r="D19" s="194">
        <v>281.92</v>
      </c>
      <c r="E19" s="195">
        <v>304.20999999999998</v>
      </c>
    </row>
    <row r="20" spans="1:5" ht="12.95" customHeight="1" x14ac:dyDescent="0.2">
      <c r="A20" s="79" t="s">
        <v>48</v>
      </c>
      <c r="B20" s="242" t="s">
        <v>137</v>
      </c>
      <c r="C20" s="242"/>
      <c r="D20" s="194">
        <v>281.92</v>
      </c>
      <c r="E20" s="195">
        <v>304.20999999999998</v>
      </c>
    </row>
    <row r="21" spans="1:5" ht="12.95" customHeight="1" x14ac:dyDescent="0.2">
      <c r="A21" s="192" t="s">
        <v>501</v>
      </c>
      <c r="B21" s="191"/>
      <c r="C21" s="191"/>
      <c r="D21" s="191"/>
      <c r="E21" s="190"/>
    </row>
    <row r="22" spans="1:5" s="1" customFormat="1" ht="12.95" customHeight="1" x14ac:dyDescent="0.2">
      <c r="A22" s="79" t="s">
        <v>502</v>
      </c>
      <c r="B22" s="243" t="s">
        <v>503</v>
      </c>
      <c r="C22" s="243"/>
      <c r="D22" s="99">
        <v>36008514.390000001</v>
      </c>
      <c r="E22" s="99">
        <v>42013094.32</v>
      </c>
    </row>
  </sheetData>
  <mergeCells count="13">
    <mergeCell ref="A1:E1"/>
    <mergeCell ref="A3:E3"/>
    <mergeCell ref="D4:E4"/>
    <mergeCell ref="B6:C6"/>
    <mergeCell ref="B7:C7"/>
    <mergeCell ref="B19:C19"/>
    <mergeCell ref="B20:C20"/>
    <mergeCell ref="B22:C22"/>
    <mergeCell ref="B12:C12"/>
    <mergeCell ref="B13:C13"/>
    <mergeCell ref="B14:C14"/>
    <mergeCell ref="B16:C16"/>
    <mergeCell ref="B17:C17"/>
  </mergeCells>
  <pageMargins left="0.78740157480314965" right="0.19685039370078741" top="0.19685039370078741" bottom="0.19685039370078741" header="0" footer="0"/>
  <pageSetup paperSize="9" firstPageNumber="54" fitToHeight="0" pageOrder="overThenDown" orientation="portrait" useFirstPageNumber="1"/>
  <headerFooter>
    <oddFooter>&amp;C&amp;"Arial,normal"&amp;8&amp;P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2"/>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4" width="23.33203125" style="80" customWidth="1"/>
  </cols>
  <sheetData>
    <row r="1" spans="1:4" s="183" customFormat="1" ht="12.95" customHeight="1" x14ac:dyDescent="0.2">
      <c r="A1" s="222" t="s">
        <v>504</v>
      </c>
      <c r="B1" s="222"/>
      <c r="C1" s="222"/>
      <c r="D1" s="222"/>
    </row>
    <row r="2" spans="1:4" s="183" customFormat="1" ht="12.95" customHeight="1" x14ac:dyDescent="0.2"/>
    <row r="3" spans="1:4" s="183" customFormat="1" ht="12.95" customHeight="1" x14ac:dyDescent="0.2">
      <c r="A3" s="222" t="s">
        <v>106</v>
      </c>
      <c r="B3" s="222"/>
      <c r="C3" s="222"/>
      <c r="D3" s="222"/>
    </row>
    <row r="4" spans="1:4" s="184" customFormat="1" ht="12.95" customHeight="1" x14ac:dyDescent="0.2">
      <c r="C4" s="229" t="s">
        <v>505</v>
      </c>
      <c r="D4" s="229"/>
    </row>
    <row r="5" spans="1:4" s="184" customFormat="1" ht="12.95" customHeight="1" x14ac:dyDescent="0.2"/>
    <row r="6" spans="1:4" s="78" customFormat="1" ht="26.1" customHeight="1" x14ac:dyDescent="0.2">
      <c r="A6" s="79" t="s">
        <v>19</v>
      </c>
      <c r="B6" s="79" t="s">
        <v>20</v>
      </c>
      <c r="C6" s="79" t="s">
        <v>93</v>
      </c>
      <c r="D6" s="79" t="s">
        <v>94</v>
      </c>
    </row>
    <row r="7" spans="1:4" s="78" customFormat="1" ht="12.95" customHeight="1" x14ac:dyDescent="0.2">
      <c r="A7" s="79" t="s">
        <v>24</v>
      </c>
      <c r="B7" s="79" t="s">
        <v>25</v>
      </c>
      <c r="C7" s="79" t="s">
        <v>26</v>
      </c>
      <c r="D7" s="79" t="s">
        <v>27</v>
      </c>
    </row>
    <row r="8" spans="1:4" s="80" customFormat="1" ht="12.95" customHeight="1" x14ac:dyDescent="0.2">
      <c r="A8" s="79" t="s">
        <v>24</v>
      </c>
      <c r="B8" s="81" t="s">
        <v>506</v>
      </c>
      <c r="C8" s="99">
        <v>4794305.55</v>
      </c>
      <c r="D8" s="99">
        <v>4390849.97</v>
      </c>
    </row>
    <row r="9" spans="1:4" s="80" customFormat="1" ht="26.1" customHeight="1" x14ac:dyDescent="0.2">
      <c r="A9" s="79" t="s">
        <v>25</v>
      </c>
      <c r="B9" s="81" t="s">
        <v>507</v>
      </c>
      <c r="C9" s="99">
        <v>1647778.5</v>
      </c>
      <c r="D9" s="99">
        <v>1468997.33</v>
      </c>
    </row>
    <row r="10" spans="1:4" ht="12.95" customHeight="1" x14ac:dyDescent="0.2">
      <c r="A10" s="79" t="s">
        <v>33</v>
      </c>
      <c r="B10" s="81" t="s">
        <v>137</v>
      </c>
      <c r="C10" s="99">
        <v>6442084.0499999998</v>
      </c>
      <c r="D10" s="99">
        <v>5859847.2999999998</v>
      </c>
    </row>
    <row r="11" spans="1:4" s="80" customFormat="1" ht="12.95" customHeight="1" x14ac:dyDescent="0.2"/>
    <row r="12" spans="1:4" s="1" customFormat="1" ht="12.95" customHeight="1" x14ac:dyDescent="0.2">
      <c r="A12" s="185"/>
      <c r="B12" s="185"/>
      <c r="C12" s="185"/>
      <c r="D12" s="185"/>
    </row>
  </sheetData>
  <mergeCells count="3">
    <mergeCell ref="A1:D1"/>
    <mergeCell ref="A3:D3"/>
    <mergeCell ref="C4:D4"/>
  </mergeCells>
  <pageMargins left="0.78740157480314965" right="0.19685039370078741" top="0.19685039370078741" bottom="0.19685039370078741" header="0" footer="0"/>
  <pageSetup paperSize="9" firstPageNumber="55" fitToHeight="0" pageOrder="overThenDown" orientation="portrait" useFirstPageNumber="1"/>
  <headerFooter>
    <oddFooter>&amp;C&amp;"Arial,normal"&amp;8&amp;P</oddFooter>
  </headerFooter>
  <rowBreaks count="1" manualBreakCount="1">
    <brk id="1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1"/>
  <sheetViews>
    <sheetView workbookViewId="0">
      <selection activeCell="B44" sqref="B44"/>
    </sheetView>
  </sheetViews>
  <sheetFormatPr defaultColWidth="10.5" defaultRowHeight="11.45" customHeight="1" x14ac:dyDescent="0.2"/>
  <cols>
    <col min="1" max="1" width="9.33203125" style="78" customWidth="1"/>
    <col min="2" max="2" width="46.6640625" style="80" customWidth="1"/>
    <col min="3" max="4" width="23.33203125" style="80" customWidth="1"/>
  </cols>
  <sheetData>
    <row r="1" spans="1:4" s="183" customFormat="1" ht="12.95" customHeight="1" x14ac:dyDescent="0.2">
      <c r="A1" s="145" t="s">
        <v>508</v>
      </c>
      <c r="B1" s="145"/>
      <c r="C1" s="145"/>
      <c r="D1" s="145"/>
    </row>
    <row r="2" spans="1:4" s="183" customFormat="1" ht="12.95" customHeight="1" x14ac:dyDescent="0.2"/>
    <row r="3" spans="1:4" s="183" customFormat="1" ht="12.95" customHeight="1" x14ac:dyDescent="0.2">
      <c r="A3" s="145" t="s">
        <v>108</v>
      </c>
      <c r="B3" s="145"/>
      <c r="C3" s="145"/>
      <c r="D3" s="145"/>
    </row>
    <row r="4" spans="1:4" s="184" customFormat="1" ht="12.95" customHeight="1" x14ac:dyDescent="0.2">
      <c r="C4" s="229" t="s">
        <v>509</v>
      </c>
      <c r="D4" s="229"/>
    </row>
    <row r="5" spans="1:4" s="184" customFormat="1" ht="12.95" customHeight="1" x14ac:dyDescent="0.2"/>
    <row r="6" spans="1:4" s="78" customFormat="1" ht="26.1" customHeight="1" x14ac:dyDescent="0.2">
      <c r="A6" s="79" t="s">
        <v>19</v>
      </c>
      <c r="B6" s="79" t="s">
        <v>20</v>
      </c>
      <c r="C6" s="79" t="s">
        <v>93</v>
      </c>
      <c r="D6" s="79" t="s">
        <v>94</v>
      </c>
    </row>
    <row r="7" spans="1:4" s="78" customFormat="1" ht="12.95" customHeight="1" x14ac:dyDescent="0.2">
      <c r="A7" s="79" t="s">
        <v>24</v>
      </c>
      <c r="B7" s="79" t="s">
        <v>25</v>
      </c>
      <c r="C7" s="79" t="s">
        <v>26</v>
      </c>
      <c r="D7" s="79" t="s">
        <v>27</v>
      </c>
    </row>
    <row r="8" spans="1:4" s="80" customFormat="1" ht="26.1" customHeight="1" x14ac:dyDescent="0.2">
      <c r="A8" s="79" t="s">
        <v>27</v>
      </c>
      <c r="B8" s="81" t="s">
        <v>510</v>
      </c>
      <c r="C8" s="94">
        <v>309105.98</v>
      </c>
      <c r="D8" s="94">
        <v>308995.36</v>
      </c>
    </row>
    <row r="9" spans="1:4" s="80" customFormat="1" ht="12.95" customHeight="1" x14ac:dyDescent="0.2">
      <c r="A9" s="79" t="s">
        <v>28</v>
      </c>
      <c r="B9" s="81" t="s">
        <v>511</v>
      </c>
      <c r="C9" s="94">
        <v>1000</v>
      </c>
      <c r="D9" s="95">
        <v>0</v>
      </c>
    </row>
    <row r="10" spans="1:4" ht="12.95" customHeight="1" x14ac:dyDescent="0.2">
      <c r="A10" s="79" t="s">
        <v>33</v>
      </c>
      <c r="B10" s="81" t="s">
        <v>512</v>
      </c>
      <c r="C10" s="94">
        <v>281400</v>
      </c>
      <c r="D10" s="94">
        <v>156000</v>
      </c>
    </row>
    <row r="11" spans="1:4" s="1" customFormat="1" ht="12.95" customHeight="1" x14ac:dyDescent="0.2">
      <c r="A11" s="79" t="s">
        <v>41</v>
      </c>
      <c r="B11" s="81" t="s">
        <v>137</v>
      </c>
      <c r="C11" s="94">
        <v>591505.98</v>
      </c>
      <c r="D11" s="94">
        <v>464995.36</v>
      </c>
    </row>
  </sheetData>
  <mergeCells count="1">
    <mergeCell ref="C4:D4"/>
  </mergeCells>
  <pageMargins left="0.78740157480314965" right="0.19685039370078741" top="0.19685039370078741" bottom="0.19685039370078741" header="0" footer="0"/>
  <pageSetup paperSize="9" firstPageNumber="56" fitToHeight="0" pageOrder="overThenDown" orientation="portrait" useFirstPageNumber="1"/>
  <headerFooter>
    <oddFooter>&amp;C&amp;"Arial,normal"&amp;8&amp;P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1"/>
  <sheetViews>
    <sheetView workbookViewId="0">
      <selection sqref="A1:D1"/>
    </sheetView>
  </sheetViews>
  <sheetFormatPr defaultColWidth="10.5" defaultRowHeight="11.45" customHeight="1" x14ac:dyDescent="0.2"/>
  <cols>
    <col min="1" max="1" width="9.33203125" style="78" customWidth="1"/>
    <col min="2" max="2" width="46.6640625" style="80" customWidth="1"/>
    <col min="3" max="4" width="23.33203125" style="80" customWidth="1"/>
  </cols>
  <sheetData>
    <row r="1" spans="1:4" s="183" customFormat="1" ht="12.95" customHeight="1" x14ac:dyDescent="0.2">
      <c r="A1" s="222" t="s">
        <v>513</v>
      </c>
      <c r="B1" s="222"/>
      <c r="C1" s="222"/>
      <c r="D1" s="222"/>
    </row>
    <row r="2" spans="1:4" s="183" customFormat="1" ht="12.95" customHeight="1" x14ac:dyDescent="0.2"/>
    <row r="3" spans="1:4" s="183" customFormat="1" ht="12.95" customHeight="1" x14ac:dyDescent="0.2">
      <c r="A3" s="222" t="s">
        <v>110</v>
      </c>
      <c r="B3" s="222"/>
      <c r="C3" s="222"/>
      <c r="D3" s="222"/>
    </row>
    <row r="4" spans="1:4" s="184" customFormat="1" ht="12.95" customHeight="1" x14ac:dyDescent="0.2">
      <c r="C4" s="229" t="s">
        <v>514</v>
      </c>
      <c r="D4" s="229"/>
    </row>
    <row r="5" spans="1:4" s="184" customFormat="1" ht="12.95" customHeight="1" x14ac:dyDescent="0.2"/>
    <row r="6" spans="1:4" s="78" customFormat="1" ht="26.1" customHeight="1" x14ac:dyDescent="0.2">
      <c r="A6" s="79" t="s">
        <v>19</v>
      </c>
      <c r="B6" s="79" t="s">
        <v>20</v>
      </c>
      <c r="C6" s="79" t="s">
        <v>93</v>
      </c>
      <c r="D6" s="79" t="s">
        <v>94</v>
      </c>
    </row>
    <row r="7" spans="1:4" s="78" customFormat="1" ht="12.95" customHeight="1" x14ac:dyDescent="0.2">
      <c r="A7" s="79" t="s">
        <v>24</v>
      </c>
      <c r="B7" s="79" t="s">
        <v>25</v>
      </c>
      <c r="C7" s="79" t="s">
        <v>26</v>
      </c>
      <c r="D7" s="79" t="s">
        <v>27</v>
      </c>
    </row>
    <row r="8" spans="1:4" s="80" customFormat="1" ht="38.1" customHeight="1" x14ac:dyDescent="0.2">
      <c r="A8" s="79" t="s">
        <v>26</v>
      </c>
      <c r="B8" s="81" t="s">
        <v>515</v>
      </c>
      <c r="C8" s="95">
        <v>0</v>
      </c>
      <c r="D8" s="94">
        <v>12371.99</v>
      </c>
    </row>
    <row r="9" spans="1:4" s="80" customFormat="1" ht="12.95" customHeight="1" x14ac:dyDescent="0.2">
      <c r="A9" s="79" t="s">
        <v>28</v>
      </c>
      <c r="B9" s="81" t="s">
        <v>516</v>
      </c>
      <c r="C9" s="94">
        <v>47959.4</v>
      </c>
      <c r="D9" s="94">
        <v>30785.06</v>
      </c>
    </row>
    <row r="10" spans="1:4" s="1" customFormat="1" ht="12.95" customHeight="1" x14ac:dyDescent="0.2">
      <c r="A10" s="79" t="s">
        <v>138</v>
      </c>
      <c r="B10" s="81" t="s">
        <v>137</v>
      </c>
      <c r="C10" s="94">
        <v>47959.4</v>
      </c>
      <c r="D10" s="94">
        <v>43157.05</v>
      </c>
    </row>
    <row r="11" spans="1:4"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57" fitToHeight="0" pageOrder="overThenDown" orientation="portrait" useFirstPageNumber="1"/>
  <headerFooter>
    <oddFooter>&amp;C&amp;"Arial,normal"&amp;8&amp;P</oddFooter>
  </headerFooter>
  <rowBreaks count="1" manualBreakCount="1">
    <brk id="1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8"/>
  <sheetViews>
    <sheetView workbookViewId="0">
      <selection sqref="A1:D1"/>
    </sheetView>
  </sheetViews>
  <sheetFormatPr defaultColWidth="10.5" defaultRowHeight="11.45" customHeight="1" x14ac:dyDescent="0.2"/>
  <cols>
    <col min="1" max="1" width="9.33203125" style="78" customWidth="1"/>
    <col min="2" max="2" width="46.6640625" style="80" customWidth="1"/>
    <col min="3" max="4" width="23.33203125" style="80" customWidth="1"/>
  </cols>
  <sheetData>
    <row r="1" spans="1:4" s="183" customFormat="1" ht="12.95" customHeight="1" x14ac:dyDescent="0.2">
      <c r="A1" s="222" t="s">
        <v>517</v>
      </c>
      <c r="B1" s="222"/>
      <c r="C1" s="222"/>
      <c r="D1" s="222"/>
    </row>
    <row r="2" spans="1:4" s="183" customFormat="1" ht="12.95" customHeight="1" x14ac:dyDescent="0.2"/>
    <row r="3" spans="1:4" s="183" customFormat="1" ht="12.95" customHeight="1" x14ac:dyDescent="0.2">
      <c r="A3" s="222" t="s">
        <v>112</v>
      </c>
      <c r="B3" s="222"/>
      <c r="C3" s="222"/>
      <c r="D3" s="222"/>
    </row>
    <row r="4" spans="1:4" s="184" customFormat="1" ht="12.95" customHeight="1" x14ac:dyDescent="0.2">
      <c r="C4" s="229" t="s">
        <v>518</v>
      </c>
      <c r="D4" s="229"/>
    </row>
    <row r="5" spans="1:4" s="184" customFormat="1" ht="12.95" customHeight="1" x14ac:dyDescent="0.2"/>
    <row r="6" spans="1:4" s="78" customFormat="1" ht="26.1" customHeight="1" x14ac:dyDescent="0.2">
      <c r="A6" s="79" t="s">
        <v>19</v>
      </c>
      <c r="B6" s="79" t="s">
        <v>20</v>
      </c>
      <c r="C6" s="79" t="s">
        <v>93</v>
      </c>
      <c r="D6" s="79" t="s">
        <v>94</v>
      </c>
    </row>
    <row r="7" spans="1:4" s="78" customFormat="1" ht="12.95" customHeight="1" x14ac:dyDescent="0.2">
      <c r="A7" s="79" t="s">
        <v>24</v>
      </c>
      <c r="B7" s="79" t="s">
        <v>25</v>
      </c>
      <c r="C7" s="79" t="s">
        <v>26</v>
      </c>
      <c r="D7" s="79" t="s">
        <v>27</v>
      </c>
    </row>
    <row r="8" spans="1:4" s="80" customFormat="1" ht="38.1" customHeight="1" x14ac:dyDescent="0.2">
      <c r="A8" s="79" t="s">
        <v>24</v>
      </c>
      <c r="B8" s="81" t="s">
        <v>519</v>
      </c>
      <c r="C8" s="94">
        <v>344981.19</v>
      </c>
      <c r="D8" s="94">
        <v>191911.36</v>
      </c>
    </row>
    <row r="9" spans="1:4" s="80" customFormat="1" ht="12.95" customHeight="1" x14ac:dyDescent="0.2">
      <c r="A9" s="79" t="s">
        <v>25</v>
      </c>
      <c r="B9" s="81" t="s">
        <v>520</v>
      </c>
      <c r="C9" s="94">
        <v>794701.01</v>
      </c>
      <c r="D9" s="94">
        <v>847867.68</v>
      </c>
    </row>
    <row r="10" spans="1:4" s="80" customFormat="1" ht="26.1" customHeight="1" x14ac:dyDescent="0.2">
      <c r="A10" s="79" t="s">
        <v>26</v>
      </c>
      <c r="B10" s="81" t="s">
        <v>521</v>
      </c>
      <c r="C10" s="94">
        <v>149715.56</v>
      </c>
      <c r="D10" s="94">
        <v>140988.82</v>
      </c>
    </row>
    <row r="11" spans="1:4" ht="26.1" customHeight="1" x14ac:dyDescent="0.2">
      <c r="A11" s="79" t="s">
        <v>33</v>
      </c>
      <c r="B11" s="81" t="s">
        <v>522</v>
      </c>
      <c r="C11" s="94">
        <v>315000</v>
      </c>
      <c r="D11" s="94">
        <v>310000</v>
      </c>
    </row>
    <row r="12" spans="1:4" ht="26.1" customHeight="1" x14ac:dyDescent="0.2">
      <c r="A12" s="79" t="s">
        <v>36</v>
      </c>
      <c r="B12" s="81" t="s">
        <v>523</v>
      </c>
      <c r="C12" s="99">
        <v>1622025</v>
      </c>
      <c r="D12" s="99">
        <v>1317195</v>
      </c>
    </row>
    <row r="13" spans="1:4" ht="12.95" customHeight="1" x14ac:dyDescent="0.2">
      <c r="A13" s="79" t="s">
        <v>41</v>
      </c>
      <c r="B13" s="81" t="s">
        <v>524</v>
      </c>
      <c r="C13" s="94">
        <v>2600</v>
      </c>
      <c r="D13" s="95">
        <v>0</v>
      </c>
    </row>
    <row r="14" spans="1:4" ht="26.1" customHeight="1" x14ac:dyDescent="0.2">
      <c r="A14" s="79" t="s">
        <v>102</v>
      </c>
      <c r="B14" s="81" t="s">
        <v>525</v>
      </c>
      <c r="C14" s="94">
        <v>75672.97</v>
      </c>
      <c r="D14" s="94">
        <v>63638.89</v>
      </c>
    </row>
    <row r="15" spans="1:4" ht="12.95" customHeight="1" x14ac:dyDescent="0.2">
      <c r="A15" s="79" t="s">
        <v>42</v>
      </c>
      <c r="B15" s="81" t="s">
        <v>526</v>
      </c>
      <c r="C15" s="94">
        <v>193221.63</v>
      </c>
      <c r="D15" s="94">
        <v>96597.53</v>
      </c>
    </row>
    <row r="16" spans="1:4" ht="12.95" customHeight="1" x14ac:dyDescent="0.2">
      <c r="A16" s="79" t="s">
        <v>44</v>
      </c>
      <c r="B16" s="81" t="s">
        <v>137</v>
      </c>
      <c r="C16" s="99">
        <v>3497917.36</v>
      </c>
      <c r="D16" s="99">
        <v>2968199.28</v>
      </c>
    </row>
    <row r="17" s="80" customFormat="1" ht="12.95" customHeight="1" x14ac:dyDescent="0.2"/>
    <row r="18"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59" fitToHeight="0" pageOrder="overThenDown" orientation="portrait" useFirstPageNumber="1"/>
  <headerFooter>
    <oddFooter>&amp;C&amp;"Arial,normal"&amp;8&amp;P</oddFooter>
  </headerFooter>
  <rowBreaks count="1" manualBreakCount="1">
    <brk id="1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10"/>
  <sheetViews>
    <sheetView workbookViewId="0">
      <selection activeCell="B44" sqref="B44"/>
    </sheetView>
  </sheetViews>
  <sheetFormatPr defaultColWidth="10.5" defaultRowHeight="11.45" customHeight="1" x14ac:dyDescent="0.2"/>
  <cols>
    <col min="1" max="1" width="9.33203125" style="1" customWidth="1"/>
    <col min="2" max="2" width="60.6640625" style="1" customWidth="1"/>
    <col min="3" max="5" width="23.33203125" style="1" customWidth="1"/>
  </cols>
  <sheetData>
    <row r="1" spans="1:5" s="1" customFormat="1" ht="12.95" customHeight="1" x14ac:dyDescent="0.2">
      <c r="A1" s="240" t="s">
        <v>527</v>
      </c>
      <c r="B1" s="240"/>
      <c r="C1" s="240"/>
      <c r="D1" s="240"/>
      <c r="E1" s="240"/>
    </row>
    <row r="2" spans="1:5" s="1" customFormat="1" ht="11.1" customHeight="1" x14ac:dyDescent="0.2"/>
    <row r="3" spans="1:5" s="1" customFormat="1" ht="38.1" customHeight="1" x14ac:dyDescent="0.2">
      <c r="A3" s="240" t="s">
        <v>528</v>
      </c>
      <c r="B3" s="240"/>
      <c r="C3" s="240"/>
      <c r="D3" s="240"/>
      <c r="E3" s="240"/>
    </row>
    <row r="4" spans="1:5" s="1" customFormat="1" ht="12.95" customHeight="1" x14ac:dyDescent="0.2">
      <c r="E4" s="188" t="s">
        <v>529</v>
      </c>
    </row>
    <row r="5" spans="1:5" s="1" customFormat="1" ht="11.1" customHeight="1" x14ac:dyDescent="0.2"/>
    <row r="6" spans="1:5" s="1" customFormat="1" ht="26.1" customHeight="1" x14ac:dyDescent="0.2">
      <c r="A6" s="196" t="s">
        <v>427</v>
      </c>
      <c r="B6" s="196" t="s">
        <v>530</v>
      </c>
      <c r="C6" s="90" t="s">
        <v>531</v>
      </c>
      <c r="D6" s="224" t="s">
        <v>341</v>
      </c>
      <c r="E6" s="224"/>
    </row>
    <row r="7" spans="1:5" s="1" customFormat="1" ht="26.1" customHeight="1" x14ac:dyDescent="0.2">
      <c r="A7" s="197" t="s">
        <v>431</v>
      </c>
      <c r="B7" s="7"/>
      <c r="C7" s="7"/>
      <c r="D7" s="8" t="s">
        <v>22</v>
      </c>
      <c r="E7" s="8" t="s">
        <v>23</v>
      </c>
    </row>
    <row r="8" spans="1:5" s="1" customFormat="1" ht="12.95" customHeight="1" x14ac:dyDescent="0.2">
      <c r="A8" s="8" t="s">
        <v>24</v>
      </c>
      <c r="B8" s="8" t="s">
        <v>25</v>
      </c>
      <c r="C8" s="8" t="s">
        <v>26</v>
      </c>
      <c r="D8" s="8" t="s">
        <v>27</v>
      </c>
      <c r="E8" s="8" t="s">
        <v>28</v>
      </c>
    </row>
    <row r="9" spans="1:5" s="1" customFormat="1" ht="12.95" customHeight="1" x14ac:dyDescent="0.2">
      <c r="A9" s="8" t="s">
        <v>24</v>
      </c>
      <c r="B9" s="18" t="s">
        <v>425</v>
      </c>
      <c r="C9" s="8" t="s">
        <v>46</v>
      </c>
      <c r="D9" s="99">
        <v>6532122.4100000001</v>
      </c>
      <c r="E9" s="99">
        <v>3991252.27</v>
      </c>
    </row>
    <row r="10" spans="1:5" s="1" customFormat="1" ht="38.1" customHeight="1" x14ac:dyDescent="0.2">
      <c r="A10" s="8" t="s">
        <v>26</v>
      </c>
      <c r="B10" s="18" t="s">
        <v>532</v>
      </c>
      <c r="C10" s="8" t="s">
        <v>63</v>
      </c>
      <c r="D10" s="99">
        <v>6582795.1799999997</v>
      </c>
      <c r="E10" s="99">
        <v>4039353.48</v>
      </c>
    </row>
  </sheetData>
  <mergeCells count="3">
    <mergeCell ref="A1:E1"/>
    <mergeCell ref="A3:E3"/>
    <mergeCell ref="D6:E6"/>
  </mergeCells>
  <pageMargins left="0.78740157480314965" right="0.19685039370078741" top="0.19685039370078741" bottom="0.19685039370078741" header="0" footer="0"/>
  <pageSetup paperSize="9" firstPageNumber="61" fitToHeight="0" pageOrder="overThenDown" orientation="portrait" useFirstPageNumber="1"/>
  <headerFooter>
    <oddFooter>&amp;C&amp;"Arial,normal"&amp;8&amp;P</oddFooter>
  </headerFooter>
  <rowBreaks count="1" manualBreakCount="1">
    <brk id="10"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3"/>
  <sheetViews>
    <sheetView workbookViewId="0">
      <selection activeCell="B25" sqref="B25"/>
    </sheetView>
  </sheetViews>
  <sheetFormatPr defaultColWidth="10.5" defaultRowHeight="11.45" customHeight="1" x14ac:dyDescent="0.2"/>
  <cols>
    <col min="1" max="1" width="9.33203125" style="78" customWidth="1"/>
    <col min="2" max="2" width="46.6640625" style="80" customWidth="1"/>
    <col min="3" max="4" width="23.33203125" style="78" customWidth="1"/>
  </cols>
  <sheetData>
    <row r="1" spans="1:4" s="96" customFormat="1" ht="12.95" customHeight="1" x14ac:dyDescent="0.2">
      <c r="A1" s="222" t="s">
        <v>527</v>
      </c>
      <c r="B1" s="222"/>
      <c r="C1" s="222"/>
      <c r="D1" s="222"/>
    </row>
    <row r="2" spans="1:4" s="96" customFormat="1" ht="12.95" customHeight="1" x14ac:dyDescent="0.2"/>
    <row r="3" spans="1:4" s="96" customFormat="1" ht="38.1" customHeight="1" x14ac:dyDescent="0.2">
      <c r="A3" s="222" t="s">
        <v>533</v>
      </c>
      <c r="B3" s="222"/>
      <c r="C3" s="222"/>
      <c r="D3" s="222"/>
    </row>
    <row r="4" spans="1:4" s="97" customFormat="1" ht="12.95" customHeight="1" x14ac:dyDescent="0.2">
      <c r="C4" s="229" t="s">
        <v>534</v>
      </c>
      <c r="D4" s="229"/>
    </row>
    <row r="5" spans="1:4" s="80" customFormat="1" ht="12.95" customHeight="1" x14ac:dyDescent="0.2"/>
    <row r="6" spans="1:4" s="78" customFormat="1" ht="26.1" customHeight="1" x14ac:dyDescent="0.2">
      <c r="A6" s="79" t="s">
        <v>19</v>
      </c>
      <c r="B6" s="79" t="s">
        <v>20</v>
      </c>
      <c r="C6" s="8" t="s">
        <v>93</v>
      </c>
      <c r="D6" s="8" t="s">
        <v>94</v>
      </c>
    </row>
    <row r="7" spans="1:4" s="78" customFormat="1" ht="12.95" customHeight="1" x14ac:dyDescent="0.2">
      <c r="A7" s="79" t="s">
        <v>24</v>
      </c>
      <c r="B7" s="79" t="s">
        <v>25</v>
      </c>
      <c r="C7" s="79" t="s">
        <v>26</v>
      </c>
      <c r="D7" s="79" t="s">
        <v>27</v>
      </c>
    </row>
    <row r="8" spans="1:4" s="80" customFormat="1" ht="26.1" customHeight="1" x14ac:dyDescent="0.2">
      <c r="A8" s="79" t="s">
        <v>24</v>
      </c>
      <c r="B8" s="81" t="s">
        <v>535</v>
      </c>
      <c r="C8" s="94">
        <v>47959.4</v>
      </c>
      <c r="D8" s="94">
        <v>30785.06</v>
      </c>
    </row>
    <row r="9" spans="1:4" s="80" customFormat="1" ht="12.95" customHeight="1" x14ac:dyDescent="0.2">
      <c r="A9" s="79" t="s">
        <v>25</v>
      </c>
      <c r="B9" s="98" t="s">
        <v>536</v>
      </c>
      <c r="C9" s="94">
        <v>47959.4</v>
      </c>
      <c r="D9" s="94">
        <v>30785.06</v>
      </c>
    </row>
    <row r="10" spans="1:4" s="80" customFormat="1" ht="26.1" customHeight="1" x14ac:dyDescent="0.2">
      <c r="A10" s="79" t="s">
        <v>28</v>
      </c>
      <c r="B10" s="81" t="s">
        <v>537</v>
      </c>
      <c r="C10" s="94">
        <v>785373.93</v>
      </c>
      <c r="D10" s="94">
        <v>869214.94</v>
      </c>
    </row>
    <row r="11" spans="1:4" s="80" customFormat="1" ht="26.1" customHeight="1" x14ac:dyDescent="0.2">
      <c r="A11" s="79" t="s">
        <v>33</v>
      </c>
      <c r="B11" s="98" t="s">
        <v>538</v>
      </c>
      <c r="C11" s="94">
        <v>785373.93</v>
      </c>
      <c r="D11" s="94">
        <v>869214.94</v>
      </c>
    </row>
    <row r="12" spans="1:4" s="80" customFormat="1" ht="12.95" customHeight="1" x14ac:dyDescent="0.2">
      <c r="A12" s="79" t="s">
        <v>138</v>
      </c>
      <c r="B12" s="81" t="s">
        <v>539</v>
      </c>
      <c r="C12" s="94">
        <v>833333.33</v>
      </c>
      <c r="D12" s="94">
        <v>900000</v>
      </c>
    </row>
    <row r="13" spans="1:4"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62" fitToHeight="0" pageOrder="overThenDown" orientation="portrait" useFirstPageNumber="1"/>
  <headerFooter>
    <oddFooter>&amp;C&amp;"Arial,normal"&amp;8&amp;P</oddFooter>
  </headerFooter>
  <rowBreaks count="1" manualBreakCount="1">
    <brk id="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R33"/>
  <sheetViews>
    <sheetView workbookViewId="0">
      <selection activeCell="B44" sqref="B44"/>
    </sheetView>
  </sheetViews>
  <sheetFormatPr defaultColWidth="10.5" defaultRowHeight="11.45" customHeight="1" x14ac:dyDescent="0.2"/>
  <cols>
    <col min="1" max="1" width="5.83203125" style="4" customWidth="1"/>
    <col min="2" max="2" width="46.6640625" style="4" customWidth="1"/>
    <col min="3" max="3" width="4.6640625" style="4" customWidth="1"/>
    <col min="4" max="18" width="12.83203125" style="4" customWidth="1"/>
  </cols>
  <sheetData>
    <row r="1" spans="1:18" s="5" customFormat="1" ht="12.95" customHeight="1" x14ac:dyDescent="0.2">
      <c r="K1" s="215" t="s">
        <v>1</v>
      </c>
      <c r="L1" s="215"/>
      <c r="M1" s="215"/>
      <c r="N1" s="215"/>
      <c r="O1" s="215"/>
      <c r="P1" s="215"/>
      <c r="Q1" s="215"/>
      <c r="R1" s="215"/>
    </row>
    <row r="2" spans="1:18" s="5" customFormat="1" ht="12.95" customHeight="1" x14ac:dyDescent="0.2">
      <c r="J2" s="6"/>
      <c r="K2" s="209" t="s">
        <v>2</v>
      </c>
      <c r="L2" s="209"/>
      <c r="M2" s="203" t="s">
        <v>3</v>
      </c>
      <c r="N2" s="203"/>
      <c r="O2" s="203"/>
      <c r="P2" s="203"/>
      <c r="Q2" s="203"/>
      <c r="R2" s="203"/>
    </row>
    <row r="3" spans="1:18" s="5" customFormat="1" ht="38.1" customHeight="1" x14ac:dyDescent="0.2">
      <c r="J3" s="6"/>
      <c r="K3" s="216"/>
      <c r="L3" s="217"/>
      <c r="M3" s="203" t="s">
        <v>4</v>
      </c>
      <c r="N3" s="203"/>
      <c r="O3" s="203" t="s">
        <v>5</v>
      </c>
      <c r="P3" s="203"/>
      <c r="Q3" s="203" t="s">
        <v>6</v>
      </c>
      <c r="R3" s="203"/>
    </row>
    <row r="4" spans="1:18" s="5" customFormat="1" ht="12.95" customHeight="1" x14ac:dyDescent="0.2">
      <c r="J4" s="6"/>
      <c r="K4" s="203" t="s">
        <v>7</v>
      </c>
      <c r="L4" s="203"/>
      <c r="M4" s="203" t="s">
        <v>8</v>
      </c>
      <c r="N4" s="203"/>
      <c r="O4" s="203" t="s">
        <v>9</v>
      </c>
      <c r="P4" s="203"/>
      <c r="Q4" s="203"/>
      <c r="R4" s="203"/>
    </row>
    <row r="5" spans="1:18" s="4" customFormat="1" ht="12.95" customHeight="1" x14ac:dyDescent="0.2"/>
    <row r="6" spans="1:18" s="4" customFormat="1" ht="12.95" customHeight="1" x14ac:dyDescent="0.2">
      <c r="A6" s="211" t="s">
        <v>123</v>
      </c>
      <c r="B6" s="211"/>
      <c r="C6" s="211"/>
      <c r="D6" s="211"/>
      <c r="E6" s="211"/>
      <c r="F6" s="211"/>
      <c r="G6" s="211"/>
      <c r="H6" s="211"/>
      <c r="I6" s="211"/>
      <c r="J6" s="211"/>
      <c r="K6" s="211"/>
      <c r="L6" s="211"/>
      <c r="M6" s="211"/>
      <c r="N6" s="211"/>
      <c r="O6" s="211"/>
      <c r="P6" s="211"/>
      <c r="Q6" s="211"/>
      <c r="R6" s="211"/>
    </row>
    <row r="7" spans="1:18" s="4" customFormat="1" ht="12.95" customHeight="1" x14ac:dyDescent="0.2">
      <c r="A7" s="211" t="s">
        <v>11</v>
      </c>
      <c r="B7" s="211"/>
      <c r="C7" s="211"/>
      <c r="D7" s="211"/>
      <c r="E7" s="211"/>
      <c r="F7" s="211"/>
      <c r="G7" s="211"/>
      <c r="H7" s="211"/>
      <c r="I7" s="211"/>
      <c r="J7" s="211"/>
      <c r="K7" s="211"/>
      <c r="L7" s="211"/>
      <c r="M7" s="211"/>
      <c r="N7" s="211"/>
      <c r="O7" s="211"/>
      <c r="P7" s="211"/>
      <c r="Q7" s="211"/>
      <c r="R7" s="211"/>
    </row>
    <row r="8" spans="1:18" s="4" customFormat="1" ht="12.95" customHeight="1" x14ac:dyDescent="0.2">
      <c r="A8" s="212" t="s">
        <v>91</v>
      </c>
      <c r="B8" s="212"/>
      <c r="C8" s="212"/>
      <c r="D8" s="212"/>
      <c r="E8" s="212"/>
      <c r="F8" s="212"/>
      <c r="G8" s="212"/>
      <c r="H8" s="212"/>
      <c r="I8" s="212"/>
      <c r="J8" s="212"/>
      <c r="K8" s="212"/>
      <c r="L8" s="212"/>
      <c r="M8" s="212"/>
      <c r="N8" s="212"/>
      <c r="O8" s="212"/>
      <c r="P8" s="212"/>
      <c r="Q8" s="212"/>
      <c r="R8" s="212"/>
    </row>
    <row r="9" spans="1:18" s="4" customFormat="1" ht="12.95" customHeight="1" x14ac:dyDescent="0.2"/>
    <row r="10" spans="1:18" s="4" customFormat="1" ht="12.95" customHeight="1" x14ac:dyDescent="0.2">
      <c r="A10" s="205" t="s">
        <v>13</v>
      </c>
      <c r="B10" s="205"/>
      <c r="C10" s="205"/>
      <c r="D10" s="205"/>
      <c r="E10" s="205"/>
      <c r="F10" s="205"/>
      <c r="G10" s="205"/>
      <c r="H10" s="205"/>
      <c r="I10" s="205"/>
      <c r="J10" s="205"/>
      <c r="K10" s="205"/>
      <c r="L10" s="205"/>
      <c r="M10" s="205"/>
      <c r="N10" s="205"/>
      <c r="O10" s="205"/>
      <c r="P10" s="205"/>
      <c r="Q10" s="205"/>
      <c r="R10" s="205"/>
    </row>
    <row r="11" spans="1:18" s="11" customFormat="1" ht="12.95" customHeight="1" x14ac:dyDescent="0.2">
      <c r="A11" s="201" t="s">
        <v>14</v>
      </c>
      <c r="B11" s="201"/>
      <c r="C11" s="201"/>
      <c r="D11" s="201"/>
      <c r="E11" s="201"/>
      <c r="F11" s="201"/>
      <c r="G11" s="201"/>
      <c r="H11" s="201"/>
      <c r="I11" s="201"/>
      <c r="J11" s="201"/>
      <c r="K11" s="201"/>
      <c r="L11" s="201"/>
      <c r="M11" s="201"/>
      <c r="N11" s="201"/>
      <c r="O11" s="201"/>
      <c r="P11" s="201"/>
      <c r="Q11" s="201"/>
      <c r="R11" s="201"/>
    </row>
    <row r="12" spans="1:18" s="4" customFormat="1" ht="12.95" customHeight="1" x14ac:dyDescent="0.2"/>
    <row r="13" spans="1:18" s="4" customFormat="1" ht="12.95" customHeight="1" x14ac:dyDescent="0.2">
      <c r="A13" s="13" t="s">
        <v>15</v>
      </c>
    </row>
    <row r="14" spans="1:18" s="4" customFormat="1" ht="12.95" customHeight="1" x14ac:dyDescent="0.2"/>
    <row r="15" spans="1:18" s="4" customFormat="1" ht="12.95" customHeight="1" x14ac:dyDescent="0.2">
      <c r="Q15" s="214" t="s">
        <v>124</v>
      </c>
      <c r="R15" s="214"/>
    </row>
    <row r="16" spans="1:18" s="4" customFormat="1" ht="12.95" customHeight="1" x14ac:dyDescent="0.2">
      <c r="Q16" s="213" t="s">
        <v>17</v>
      </c>
      <c r="R16" s="213"/>
    </row>
    <row r="17" spans="1:18" s="4" customFormat="1" ht="12.95" customHeight="1" x14ac:dyDescent="0.2">
      <c r="Q17" s="213" t="s">
        <v>18</v>
      </c>
      <c r="R17" s="213"/>
    </row>
    <row r="18" spans="1:18" s="4" customFormat="1" ht="12.95" customHeight="1" x14ac:dyDescent="0.2"/>
    <row r="19" spans="1:18" s="45" customFormat="1" ht="263.10000000000002" customHeight="1" x14ac:dyDescent="0.2">
      <c r="A19" s="46" t="s">
        <v>19</v>
      </c>
      <c r="B19" s="46" t="s">
        <v>20</v>
      </c>
      <c r="C19" s="46" t="s">
        <v>21</v>
      </c>
      <c r="D19" s="46" t="s">
        <v>75</v>
      </c>
      <c r="E19" s="46" t="s">
        <v>77</v>
      </c>
      <c r="F19" s="46" t="s">
        <v>125</v>
      </c>
      <c r="G19" s="46" t="s">
        <v>126</v>
      </c>
      <c r="H19" s="46" t="s">
        <v>127</v>
      </c>
      <c r="I19" s="46" t="s">
        <v>128</v>
      </c>
      <c r="J19" s="46" t="s">
        <v>129</v>
      </c>
      <c r="K19" s="46" t="s">
        <v>130</v>
      </c>
      <c r="L19" s="46" t="s">
        <v>131</v>
      </c>
      <c r="M19" s="46" t="s">
        <v>132</v>
      </c>
      <c r="N19" s="46" t="s">
        <v>133</v>
      </c>
      <c r="O19" s="46" t="s">
        <v>134</v>
      </c>
      <c r="P19" s="46" t="s">
        <v>135</v>
      </c>
      <c r="Q19" s="46" t="s">
        <v>136</v>
      </c>
      <c r="R19" s="46" t="s">
        <v>137</v>
      </c>
    </row>
    <row r="20" spans="1:18" s="45" customFormat="1" ht="12.95" customHeight="1" x14ac:dyDescent="0.2">
      <c r="A20" s="17" t="s">
        <v>24</v>
      </c>
      <c r="B20" s="17" t="s">
        <v>25</v>
      </c>
      <c r="C20" s="17" t="s">
        <v>26</v>
      </c>
      <c r="D20" s="17" t="s">
        <v>27</v>
      </c>
      <c r="E20" s="17" t="s">
        <v>28</v>
      </c>
      <c r="F20" s="17" t="s">
        <v>33</v>
      </c>
      <c r="G20" s="17" t="s">
        <v>138</v>
      </c>
      <c r="H20" s="17" t="s">
        <v>34</v>
      </c>
      <c r="I20" s="17" t="s">
        <v>36</v>
      </c>
      <c r="J20" s="17" t="s">
        <v>38</v>
      </c>
      <c r="K20" s="17" t="s">
        <v>39</v>
      </c>
      <c r="L20" s="17" t="s">
        <v>41</v>
      </c>
      <c r="M20" s="17" t="s">
        <v>139</v>
      </c>
      <c r="N20" s="17" t="s">
        <v>140</v>
      </c>
      <c r="O20" s="17" t="s">
        <v>102</v>
      </c>
      <c r="P20" s="17" t="s">
        <v>105</v>
      </c>
      <c r="Q20" s="17" t="s">
        <v>42</v>
      </c>
      <c r="R20" s="17" t="s">
        <v>44</v>
      </c>
    </row>
    <row r="21" spans="1:18" s="4" customFormat="1" ht="12.95" customHeight="1" x14ac:dyDescent="0.2">
      <c r="A21" s="17" t="s">
        <v>24</v>
      </c>
      <c r="B21" s="18" t="s">
        <v>141</v>
      </c>
      <c r="C21" s="8"/>
      <c r="D21" s="20">
        <v>36010000</v>
      </c>
      <c r="E21" s="20">
        <v>4600000</v>
      </c>
      <c r="F21" s="47">
        <v>0</v>
      </c>
      <c r="G21" s="47">
        <v>0</v>
      </c>
      <c r="H21" s="47">
        <v>0</v>
      </c>
      <c r="I21" s="47">
        <v>0</v>
      </c>
      <c r="J21" s="47">
        <v>0</v>
      </c>
      <c r="K21" s="47">
        <v>0</v>
      </c>
      <c r="L21" s="47">
        <v>0</v>
      </c>
      <c r="M21" s="47">
        <v>0</v>
      </c>
      <c r="N21" s="47">
        <v>0</v>
      </c>
      <c r="O21" s="47">
        <v>0</v>
      </c>
      <c r="P21" s="47">
        <v>0</v>
      </c>
      <c r="Q21" s="20">
        <v>243847786.56</v>
      </c>
      <c r="R21" s="20">
        <v>284457786.56</v>
      </c>
    </row>
    <row r="22" spans="1:18" s="4" customFormat="1" ht="12.95" customHeight="1" x14ac:dyDescent="0.2">
      <c r="A22" s="17" t="s">
        <v>27</v>
      </c>
      <c r="B22" s="18" t="s">
        <v>142</v>
      </c>
      <c r="C22" s="8"/>
      <c r="D22" s="20">
        <v>36010000</v>
      </c>
      <c r="E22" s="20">
        <v>4600000</v>
      </c>
      <c r="F22" s="47">
        <v>0</v>
      </c>
      <c r="G22" s="47">
        <v>0</v>
      </c>
      <c r="H22" s="47">
        <v>0</v>
      </c>
      <c r="I22" s="47">
        <v>0</v>
      </c>
      <c r="J22" s="47">
        <v>0</v>
      </c>
      <c r="K22" s="47">
        <v>0</v>
      </c>
      <c r="L22" s="47">
        <v>0</v>
      </c>
      <c r="M22" s="47">
        <v>0</v>
      </c>
      <c r="N22" s="47">
        <v>0</v>
      </c>
      <c r="O22" s="47">
        <v>0</v>
      </c>
      <c r="P22" s="47">
        <v>0</v>
      </c>
      <c r="Q22" s="20">
        <v>243847786.56</v>
      </c>
      <c r="R22" s="20">
        <v>284457786.56</v>
      </c>
    </row>
    <row r="23" spans="1:18" s="4" customFormat="1" ht="12.95" customHeight="1" x14ac:dyDescent="0.2">
      <c r="A23" s="17" t="s">
        <v>28</v>
      </c>
      <c r="B23" s="18" t="s">
        <v>119</v>
      </c>
      <c r="C23" s="8"/>
      <c r="D23" s="47">
        <v>0</v>
      </c>
      <c r="E23" s="47">
        <v>0</v>
      </c>
      <c r="F23" s="47">
        <v>0</v>
      </c>
      <c r="G23" s="47">
        <v>0</v>
      </c>
      <c r="H23" s="47">
        <v>0</v>
      </c>
      <c r="I23" s="47">
        <v>0</v>
      </c>
      <c r="J23" s="47">
        <v>0</v>
      </c>
      <c r="K23" s="47">
        <v>0</v>
      </c>
      <c r="L23" s="47">
        <v>0</v>
      </c>
      <c r="M23" s="47">
        <v>0</v>
      </c>
      <c r="N23" s="47">
        <v>0</v>
      </c>
      <c r="O23" s="47">
        <v>0</v>
      </c>
      <c r="P23" s="47">
        <v>0</v>
      </c>
      <c r="Q23" s="20">
        <v>22155501.690000001</v>
      </c>
      <c r="R23" s="20">
        <v>22155501.690000001</v>
      </c>
    </row>
    <row r="24" spans="1:18" s="4" customFormat="1" ht="12.95" customHeight="1" x14ac:dyDescent="0.2">
      <c r="A24" s="8" t="s">
        <v>143</v>
      </c>
      <c r="B24" s="18" t="s">
        <v>144</v>
      </c>
      <c r="C24" s="8"/>
      <c r="D24" s="20">
        <v>36010000</v>
      </c>
      <c r="E24" s="20">
        <v>4600000</v>
      </c>
      <c r="F24" s="47">
        <v>0</v>
      </c>
      <c r="G24" s="47">
        <v>0</v>
      </c>
      <c r="H24" s="47">
        <v>0</v>
      </c>
      <c r="I24" s="47">
        <v>0</v>
      </c>
      <c r="J24" s="47">
        <v>0</v>
      </c>
      <c r="K24" s="47">
        <v>0</v>
      </c>
      <c r="L24" s="47">
        <v>0</v>
      </c>
      <c r="M24" s="47">
        <v>0</v>
      </c>
      <c r="N24" s="47">
        <v>0</v>
      </c>
      <c r="O24" s="47">
        <v>0</v>
      </c>
      <c r="P24" s="47">
        <v>0</v>
      </c>
      <c r="Q24" s="20">
        <v>266003288.25</v>
      </c>
      <c r="R24" s="20">
        <v>306613288.25</v>
      </c>
    </row>
    <row r="25" spans="1:18" s="4" customFormat="1" ht="12.95" customHeight="1" x14ac:dyDescent="0.2">
      <c r="A25" s="17" t="s">
        <v>102</v>
      </c>
      <c r="B25" s="18" t="s">
        <v>145</v>
      </c>
      <c r="C25" s="8"/>
      <c r="D25" s="20">
        <v>36010000</v>
      </c>
      <c r="E25" s="20">
        <v>4600000</v>
      </c>
      <c r="F25" s="47">
        <v>0</v>
      </c>
      <c r="G25" s="47">
        <v>0</v>
      </c>
      <c r="H25" s="47">
        <v>0</v>
      </c>
      <c r="I25" s="47">
        <v>0</v>
      </c>
      <c r="J25" s="47">
        <v>0</v>
      </c>
      <c r="K25" s="47">
        <v>0</v>
      </c>
      <c r="L25" s="47">
        <v>0</v>
      </c>
      <c r="M25" s="47">
        <v>0</v>
      </c>
      <c r="N25" s="47">
        <v>0</v>
      </c>
      <c r="O25" s="47">
        <v>0</v>
      </c>
      <c r="P25" s="47">
        <v>0</v>
      </c>
      <c r="Q25" s="20">
        <v>362734894.14999998</v>
      </c>
      <c r="R25" s="20">
        <v>403344894.14999998</v>
      </c>
    </row>
    <row r="26" spans="1:18" s="4" customFormat="1" ht="12.95" customHeight="1" x14ac:dyDescent="0.2">
      <c r="A26" s="17" t="s">
        <v>44</v>
      </c>
      <c r="B26" s="18" t="s">
        <v>146</v>
      </c>
      <c r="C26" s="8"/>
      <c r="D26" s="20">
        <v>36010000</v>
      </c>
      <c r="E26" s="20">
        <v>4600000</v>
      </c>
      <c r="F26" s="47">
        <v>0</v>
      </c>
      <c r="G26" s="47">
        <v>0</v>
      </c>
      <c r="H26" s="47">
        <v>0</v>
      </c>
      <c r="I26" s="47">
        <v>0</v>
      </c>
      <c r="J26" s="47">
        <v>0</v>
      </c>
      <c r="K26" s="47">
        <v>0</v>
      </c>
      <c r="L26" s="47">
        <v>0</v>
      </c>
      <c r="M26" s="47">
        <v>0</v>
      </c>
      <c r="N26" s="47">
        <v>0</v>
      </c>
      <c r="O26" s="47">
        <v>0</v>
      </c>
      <c r="P26" s="47">
        <v>0</v>
      </c>
      <c r="Q26" s="20">
        <v>362734894.14999998</v>
      </c>
      <c r="R26" s="20">
        <v>403344894.14999998</v>
      </c>
    </row>
    <row r="27" spans="1:18" s="4" customFormat="1" ht="12.95" customHeight="1" x14ac:dyDescent="0.2">
      <c r="A27" s="17" t="s">
        <v>46</v>
      </c>
      <c r="B27" s="18" t="s">
        <v>119</v>
      </c>
      <c r="C27" s="8"/>
      <c r="D27" s="47">
        <v>0</v>
      </c>
      <c r="E27" s="47">
        <v>0</v>
      </c>
      <c r="F27" s="47">
        <v>0</v>
      </c>
      <c r="G27" s="47">
        <v>0</v>
      </c>
      <c r="H27" s="47">
        <v>0</v>
      </c>
      <c r="I27" s="47">
        <v>0</v>
      </c>
      <c r="J27" s="47">
        <v>0</v>
      </c>
      <c r="K27" s="47">
        <v>0</v>
      </c>
      <c r="L27" s="47">
        <v>0</v>
      </c>
      <c r="M27" s="47">
        <v>0</v>
      </c>
      <c r="N27" s="47">
        <v>0</v>
      </c>
      <c r="O27" s="47">
        <v>0</v>
      </c>
      <c r="P27" s="47">
        <v>0</v>
      </c>
      <c r="Q27" s="20">
        <v>26891606.25</v>
      </c>
      <c r="R27" s="20">
        <v>26891606.25</v>
      </c>
    </row>
    <row r="28" spans="1:18" s="4" customFormat="1" ht="12.95" customHeight="1" x14ac:dyDescent="0.2">
      <c r="A28" s="17" t="s">
        <v>70</v>
      </c>
      <c r="B28" s="18" t="s">
        <v>147</v>
      </c>
      <c r="C28" s="8"/>
      <c r="D28" s="20">
        <v>36010000</v>
      </c>
      <c r="E28" s="20">
        <v>4600000</v>
      </c>
      <c r="F28" s="47">
        <v>0</v>
      </c>
      <c r="G28" s="47">
        <v>0</v>
      </c>
      <c r="H28" s="47">
        <v>0</v>
      </c>
      <c r="I28" s="47">
        <v>0</v>
      </c>
      <c r="J28" s="47">
        <v>0</v>
      </c>
      <c r="K28" s="47">
        <v>0</v>
      </c>
      <c r="L28" s="47">
        <v>0</v>
      </c>
      <c r="M28" s="47">
        <v>0</v>
      </c>
      <c r="N28" s="47">
        <v>0</v>
      </c>
      <c r="O28" s="47">
        <v>0</v>
      </c>
      <c r="P28" s="47">
        <v>0</v>
      </c>
      <c r="Q28" s="20">
        <v>389626500.39999998</v>
      </c>
      <c r="R28" s="20">
        <v>430236500.39999998</v>
      </c>
    </row>
    <row r="29" spans="1:18" s="4" customFormat="1" ht="12.95" customHeight="1" x14ac:dyDescent="0.2">
      <c r="A29" s="48"/>
      <c r="B29" s="48"/>
      <c r="C29" s="48"/>
      <c r="D29" s="48"/>
      <c r="E29" s="48"/>
    </row>
    <row r="30" spans="1:18" s="4" customFormat="1" ht="12.95" customHeight="1" x14ac:dyDescent="0.2">
      <c r="B30" s="200" t="s">
        <v>84</v>
      </c>
      <c r="C30" s="200"/>
      <c r="D30" s="23"/>
      <c r="E30" s="51" t="s">
        <v>85</v>
      </c>
      <c r="F30" s="50"/>
      <c r="G30" s="49"/>
    </row>
    <row r="31" spans="1:18" s="11" customFormat="1" ht="12.95" customHeight="1" x14ac:dyDescent="0.2">
      <c r="B31" s="201" t="s">
        <v>86</v>
      </c>
      <c r="C31" s="201"/>
      <c r="D31" s="12" t="s">
        <v>87</v>
      </c>
      <c r="E31" s="54" t="s">
        <v>88</v>
      </c>
      <c r="F31" s="53"/>
      <c r="G31" s="52"/>
    </row>
    <row r="32" spans="1:18" s="4" customFormat="1" ht="12.95" customHeight="1" x14ac:dyDescent="0.2"/>
    <row r="33" spans="2:3" s="4" customFormat="1" ht="12.95" customHeight="1" x14ac:dyDescent="0.2">
      <c r="B33" s="212" t="s">
        <v>89</v>
      </c>
      <c r="C33" s="212"/>
    </row>
  </sheetData>
  <mergeCells count="21">
    <mergeCell ref="K1:R1"/>
    <mergeCell ref="K2:L3"/>
    <mergeCell ref="M2:R2"/>
    <mergeCell ref="M3:N3"/>
    <mergeCell ref="O3:P3"/>
    <mergeCell ref="Q3:R3"/>
    <mergeCell ref="K4:L4"/>
    <mergeCell ref="M4:N4"/>
    <mergeCell ref="O4:P4"/>
    <mergeCell ref="Q4:R4"/>
    <mergeCell ref="A6:R6"/>
    <mergeCell ref="A7:R7"/>
    <mergeCell ref="A8:R8"/>
    <mergeCell ref="A10:R10"/>
    <mergeCell ref="A11:R11"/>
    <mergeCell ref="Q15:R15"/>
    <mergeCell ref="Q16:R16"/>
    <mergeCell ref="Q17:R17"/>
    <mergeCell ref="B30:C30"/>
    <mergeCell ref="B31:C31"/>
    <mergeCell ref="B33:C33"/>
  </mergeCells>
  <pageMargins left="0.78740157480314965" right="0.19685039370078741" top="0.19685039370078741" bottom="0.19685039370078741" header="0" footer="0"/>
  <pageSetup paperSize="9" firstPageNumber="4" fitToHeight="0" pageOrder="overThenDown" orientation="landscape" useFirstPageNumber="1"/>
  <headerFooter>
    <oddFooter>&amp;C&amp;"Arial,normal"&amp;8&amp;P</oddFooter>
  </headerFooter>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43"/>
  <sheetViews>
    <sheetView workbookViewId="0">
      <selection activeCell="B44" sqref="B44"/>
    </sheetView>
  </sheetViews>
  <sheetFormatPr defaultColWidth="10.5" defaultRowHeight="11.45" customHeight="1" x14ac:dyDescent="0.2"/>
  <cols>
    <col min="1" max="1" width="9.33203125" style="25" customWidth="1"/>
    <col min="2" max="2" width="46.6640625" style="25" customWidth="1"/>
    <col min="3" max="3" width="14" style="25" customWidth="1"/>
    <col min="4" max="5" width="23.33203125" style="25" customWidth="1"/>
  </cols>
  <sheetData>
    <row r="1" spans="1:5" s="55" customFormat="1" ht="12.95" customHeight="1" x14ac:dyDescent="0.2">
      <c r="B1" s="204" t="s">
        <v>1</v>
      </c>
      <c r="C1" s="204"/>
      <c r="D1" s="204"/>
      <c r="E1" s="204"/>
    </row>
    <row r="2" spans="1:5" s="55" customFormat="1" ht="12.95" customHeight="1" x14ac:dyDescent="0.2">
      <c r="A2" s="56"/>
      <c r="B2" s="209" t="s">
        <v>2</v>
      </c>
      <c r="C2" s="203" t="s">
        <v>3</v>
      </c>
      <c r="D2" s="203"/>
      <c r="E2" s="203"/>
    </row>
    <row r="3" spans="1:5" s="55" customFormat="1" ht="51" customHeight="1" x14ac:dyDescent="0.2">
      <c r="B3" s="210"/>
      <c r="C3" s="8" t="s">
        <v>4</v>
      </c>
      <c r="D3" s="8" t="s">
        <v>5</v>
      </c>
      <c r="E3" s="8" t="s">
        <v>6</v>
      </c>
    </row>
    <row r="4" spans="1:5" s="55" customFormat="1" ht="12.95" customHeight="1" x14ac:dyDescent="0.2">
      <c r="A4" s="56"/>
      <c r="B4" s="8" t="s">
        <v>7</v>
      </c>
      <c r="C4" s="8" t="s">
        <v>8</v>
      </c>
      <c r="D4" s="8" t="s">
        <v>9</v>
      </c>
      <c r="E4" s="8"/>
    </row>
    <row r="5" spans="1:5" s="55" customFormat="1" ht="12.95" customHeight="1" x14ac:dyDescent="0.2"/>
    <row r="6" spans="1:5" s="55" customFormat="1" ht="12.95" customHeight="1" x14ac:dyDescent="0.2">
      <c r="A6" s="221" t="s">
        <v>148</v>
      </c>
      <c r="B6" s="221"/>
      <c r="C6" s="221"/>
      <c r="D6" s="221"/>
      <c r="E6" s="221"/>
    </row>
    <row r="7" spans="1:5" s="55" customFormat="1" ht="12.95" customHeight="1" x14ac:dyDescent="0.2">
      <c r="A7" s="221" t="s">
        <v>11</v>
      </c>
      <c r="B7" s="221"/>
      <c r="C7" s="221"/>
      <c r="D7" s="221"/>
      <c r="E7" s="221"/>
    </row>
    <row r="8" spans="1:5" s="55" customFormat="1" ht="12.95" customHeight="1" x14ac:dyDescent="0.2">
      <c r="A8" s="219" t="s">
        <v>91</v>
      </c>
      <c r="B8" s="219"/>
      <c r="C8" s="219"/>
      <c r="D8" s="219"/>
      <c r="E8" s="219"/>
    </row>
    <row r="9" spans="1:5" s="55" customFormat="1" ht="12.95" customHeight="1" x14ac:dyDescent="0.2"/>
    <row r="10" spans="1:5" s="55" customFormat="1" ht="26.1" customHeight="1" x14ac:dyDescent="0.2">
      <c r="A10" s="205" t="s">
        <v>13</v>
      </c>
      <c r="B10" s="205"/>
      <c r="C10" s="205"/>
      <c r="D10" s="205"/>
      <c r="E10" s="205"/>
    </row>
    <row r="11" spans="1:5" s="55" customFormat="1" ht="12.95" customHeight="1" x14ac:dyDescent="0.2">
      <c r="A11" s="218" t="s">
        <v>149</v>
      </c>
      <c r="B11" s="218"/>
      <c r="C11" s="218"/>
      <c r="D11" s="218"/>
      <c r="E11" s="218"/>
    </row>
    <row r="12" spans="1:5" s="55" customFormat="1" ht="12.95" customHeight="1" x14ac:dyDescent="0.2"/>
    <row r="13" spans="1:5" s="55" customFormat="1" ht="26.1" customHeight="1" x14ac:dyDescent="0.2">
      <c r="A13" s="220" t="s">
        <v>15</v>
      </c>
      <c r="B13" s="220"/>
      <c r="C13" s="220"/>
      <c r="D13" s="220"/>
      <c r="E13" s="220"/>
    </row>
    <row r="14" spans="1:5" s="55" customFormat="1" ht="12.95" customHeight="1" x14ac:dyDescent="0.2"/>
    <row r="15" spans="1:5" s="25" customFormat="1" ht="12.95" customHeight="1" x14ac:dyDescent="0.2">
      <c r="D15" s="207" t="s">
        <v>150</v>
      </c>
      <c r="E15" s="207"/>
    </row>
    <row r="16" spans="1:5" s="25" customFormat="1" ht="12.95" customHeight="1" x14ac:dyDescent="0.2">
      <c r="D16" s="202" t="s">
        <v>17</v>
      </c>
      <c r="E16" s="202"/>
    </row>
    <row r="17" spans="1:5" s="25" customFormat="1" ht="12.95" customHeight="1" x14ac:dyDescent="0.2">
      <c r="D17" s="202" t="s">
        <v>18</v>
      </c>
      <c r="E17" s="202"/>
    </row>
    <row r="18" spans="1:5" s="1" customFormat="1" ht="12.95" customHeight="1" x14ac:dyDescent="0.2"/>
    <row r="19" spans="1:5" s="25" customFormat="1" ht="26.1" customHeight="1" x14ac:dyDescent="0.2">
      <c r="A19" s="8" t="s">
        <v>19</v>
      </c>
      <c r="B19" s="8" t="s">
        <v>20</v>
      </c>
      <c r="C19" s="8" t="s">
        <v>21</v>
      </c>
      <c r="D19" s="8" t="s">
        <v>93</v>
      </c>
      <c r="E19" s="8" t="s">
        <v>94</v>
      </c>
    </row>
    <row r="20" spans="1:5" s="25" customFormat="1" ht="12.95" customHeight="1" x14ac:dyDescent="0.2">
      <c r="A20" s="17" t="s">
        <v>24</v>
      </c>
      <c r="B20" s="17" t="s">
        <v>25</v>
      </c>
      <c r="C20" s="17" t="s">
        <v>26</v>
      </c>
      <c r="D20" s="17" t="s">
        <v>27</v>
      </c>
      <c r="E20" s="17" t="s">
        <v>28</v>
      </c>
    </row>
    <row r="21" spans="1:5" s="25" customFormat="1" ht="12.95" customHeight="1" x14ac:dyDescent="0.2">
      <c r="A21" s="203" t="s">
        <v>151</v>
      </c>
      <c r="B21" s="203"/>
      <c r="C21" s="203"/>
      <c r="D21" s="203"/>
      <c r="E21" s="203"/>
    </row>
    <row r="22" spans="1:5" s="25" customFormat="1" ht="26.1" customHeight="1" x14ac:dyDescent="0.2">
      <c r="A22" s="17" t="s">
        <v>27</v>
      </c>
      <c r="B22" s="21" t="s">
        <v>152</v>
      </c>
      <c r="C22" s="8"/>
      <c r="D22" s="57">
        <v>-416563.11</v>
      </c>
      <c r="E22" s="58">
        <v>-342864.96</v>
      </c>
    </row>
    <row r="23" spans="1:5" s="25" customFormat="1" ht="12.95" customHeight="1" x14ac:dyDescent="0.2">
      <c r="A23" s="17" t="s">
        <v>33</v>
      </c>
      <c r="B23" s="21" t="s">
        <v>153</v>
      </c>
      <c r="C23" s="8"/>
      <c r="D23" s="37">
        <v>-47959.4</v>
      </c>
      <c r="E23" s="59">
        <v>-30785.06</v>
      </c>
    </row>
    <row r="24" spans="1:5" s="25" customFormat="1" ht="26.1" customHeight="1" x14ac:dyDescent="0.2">
      <c r="A24" s="17" t="s">
        <v>154</v>
      </c>
      <c r="B24" s="21" t="s">
        <v>155</v>
      </c>
      <c r="C24" s="8"/>
      <c r="D24" s="19">
        <v>2752.46</v>
      </c>
      <c r="E24" s="19">
        <v>29155.66</v>
      </c>
    </row>
    <row r="25" spans="1:5" s="25" customFormat="1" ht="26.1" customHeight="1" x14ac:dyDescent="0.2">
      <c r="A25" s="17" t="s">
        <v>36</v>
      </c>
      <c r="B25" s="21" t="s">
        <v>156</v>
      </c>
      <c r="C25" s="8"/>
      <c r="D25" s="60">
        <v>-6146067.1399999997</v>
      </c>
      <c r="E25" s="61">
        <v>-5437271.4500000002</v>
      </c>
    </row>
    <row r="26" spans="1:5" s="25" customFormat="1" ht="26.1" customHeight="1" x14ac:dyDescent="0.2">
      <c r="A26" s="17" t="s">
        <v>38</v>
      </c>
      <c r="B26" s="21" t="s">
        <v>157</v>
      </c>
      <c r="C26" s="8"/>
      <c r="D26" s="62">
        <v>-532272.22</v>
      </c>
      <c r="E26" s="63">
        <v>-1413727.2</v>
      </c>
    </row>
    <row r="27" spans="1:5" s="25" customFormat="1" ht="12.95" customHeight="1" x14ac:dyDescent="0.2">
      <c r="A27" s="17" t="s">
        <v>39</v>
      </c>
      <c r="B27" s="21" t="s">
        <v>158</v>
      </c>
      <c r="C27" s="8"/>
      <c r="D27" s="64">
        <v>-7249624</v>
      </c>
      <c r="E27" s="65">
        <v>-5106130</v>
      </c>
    </row>
    <row r="28" spans="1:5" s="25" customFormat="1" ht="26.1" customHeight="1" x14ac:dyDescent="0.2">
      <c r="A28" s="17" t="s">
        <v>41</v>
      </c>
      <c r="B28" s="21" t="s">
        <v>159</v>
      </c>
      <c r="C28" s="8"/>
      <c r="D28" s="20">
        <v>17097384.489999998</v>
      </c>
      <c r="E28" s="20">
        <v>13648913.880000001</v>
      </c>
    </row>
    <row r="29" spans="1:5" s="25" customFormat="1" ht="26.1" customHeight="1" x14ac:dyDescent="0.2">
      <c r="A29" s="17" t="s">
        <v>139</v>
      </c>
      <c r="B29" s="21" t="s">
        <v>160</v>
      </c>
      <c r="C29" s="8"/>
      <c r="D29" s="20">
        <v>2707651.08</v>
      </c>
      <c r="E29" s="20">
        <v>1347290.87</v>
      </c>
    </row>
    <row r="30" spans="1:5" s="25" customFormat="1" ht="12.95" customHeight="1" x14ac:dyDescent="0.2">
      <c r="A30" s="203" t="s">
        <v>161</v>
      </c>
      <c r="B30" s="203"/>
      <c r="C30" s="203"/>
      <c r="D30" s="203"/>
      <c r="E30" s="203"/>
    </row>
    <row r="31" spans="1:5" s="25" customFormat="1" ht="26.1" customHeight="1" x14ac:dyDescent="0.2">
      <c r="A31" s="17" t="s">
        <v>44</v>
      </c>
      <c r="B31" s="21" t="s">
        <v>162</v>
      </c>
      <c r="C31" s="8"/>
      <c r="D31" s="66">
        <v>-108000</v>
      </c>
      <c r="E31" s="47">
        <v>0</v>
      </c>
    </row>
    <row r="32" spans="1:5" s="25" customFormat="1" ht="26.1" customHeight="1" x14ac:dyDescent="0.2">
      <c r="A32" s="17" t="s">
        <v>163</v>
      </c>
      <c r="B32" s="21" t="s">
        <v>164</v>
      </c>
      <c r="C32" s="8"/>
      <c r="D32" s="66">
        <v>-108000</v>
      </c>
      <c r="E32" s="47">
        <v>0</v>
      </c>
    </row>
    <row r="33" spans="1:5" s="25" customFormat="1" ht="12.95" customHeight="1" x14ac:dyDescent="0.2">
      <c r="A33" s="203" t="s">
        <v>165</v>
      </c>
      <c r="B33" s="203"/>
      <c r="C33" s="203"/>
      <c r="D33" s="203"/>
      <c r="E33" s="203"/>
    </row>
    <row r="34" spans="1:5" s="25" customFormat="1" ht="26.1" customHeight="1" x14ac:dyDescent="0.2">
      <c r="A34" s="17" t="s">
        <v>166</v>
      </c>
      <c r="B34" s="21" t="s">
        <v>167</v>
      </c>
      <c r="C34" s="8"/>
      <c r="D34" s="67">
        <v>-2591401.1</v>
      </c>
      <c r="E34" s="68">
        <v>-1452051.97</v>
      </c>
    </row>
    <row r="35" spans="1:5" s="25" customFormat="1" ht="26.1" customHeight="1" x14ac:dyDescent="0.2">
      <c r="A35" s="17" t="s">
        <v>111</v>
      </c>
      <c r="B35" s="21" t="s">
        <v>168</v>
      </c>
      <c r="C35" s="8"/>
      <c r="D35" s="67">
        <v>-2591401.1</v>
      </c>
      <c r="E35" s="68">
        <v>-1452051.97</v>
      </c>
    </row>
    <row r="36" spans="1:5" s="25" customFormat="1" ht="12.95" customHeight="1" x14ac:dyDescent="0.2">
      <c r="A36" s="17" t="s">
        <v>169</v>
      </c>
      <c r="B36" s="21" t="s">
        <v>170</v>
      </c>
      <c r="C36" s="8"/>
      <c r="D36" s="19">
        <v>8249.98</v>
      </c>
      <c r="E36" s="69">
        <v>-104761.1</v>
      </c>
    </row>
    <row r="37" spans="1:5" s="25" customFormat="1" ht="26.1" customHeight="1" x14ac:dyDescent="0.2">
      <c r="A37" s="17" t="s">
        <v>171</v>
      </c>
      <c r="B37" s="21" t="s">
        <v>172</v>
      </c>
      <c r="C37" s="17" t="s">
        <v>28</v>
      </c>
      <c r="D37" s="19">
        <v>128544.47</v>
      </c>
      <c r="E37" s="19">
        <v>197342.76</v>
      </c>
    </row>
    <row r="38" spans="1:5" s="25" customFormat="1" ht="26.1" customHeight="1" x14ac:dyDescent="0.2">
      <c r="A38" s="17" t="s">
        <v>48</v>
      </c>
      <c r="B38" s="21" t="s">
        <v>173</v>
      </c>
      <c r="C38" s="17" t="s">
        <v>28</v>
      </c>
      <c r="D38" s="19">
        <v>136794.45000000001</v>
      </c>
      <c r="E38" s="19">
        <v>92581.66</v>
      </c>
    </row>
    <row r="39" spans="1:5" s="70" customFormat="1" ht="12.95" customHeight="1" x14ac:dyDescent="0.2"/>
    <row r="40" spans="1:5" s="70" customFormat="1" ht="12.95" customHeight="1" x14ac:dyDescent="0.2">
      <c r="B40" s="71" t="s">
        <v>84</v>
      </c>
      <c r="C40" s="72"/>
      <c r="D40" s="200" t="s">
        <v>85</v>
      </c>
      <c r="E40" s="200"/>
    </row>
    <row r="41" spans="1:5" s="73" customFormat="1" ht="12.95" customHeight="1" x14ac:dyDescent="0.2">
      <c r="B41" s="74" t="s">
        <v>86</v>
      </c>
      <c r="C41" s="75" t="s">
        <v>87</v>
      </c>
      <c r="D41" s="218" t="s">
        <v>88</v>
      </c>
      <c r="E41" s="218"/>
    </row>
    <row r="42" spans="1:5" s="70" customFormat="1" ht="12.95" customHeight="1" x14ac:dyDescent="0.2"/>
    <row r="43" spans="1:5" s="70" customFormat="1" ht="12.95" customHeight="1" x14ac:dyDescent="0.2">
      <c r="B43" s="76" t="s">
        <v>89</v>
      </c>
    </row>
  </sheetData>
  <mergeCells count="17">
    <mergeCell ref="B1:E1"/>
    <mergeCell ref="B2:B3"/>
    <mergeCell ref="C2:E2"/>
    <mergeCell ref="A6:E6"/>
    <mergeCell ref="A7:E7"/>
    <mergeCell ref="A8:E8"/>
    <mergeCell ref="A10:E10"/>
    <mergeCell ref="A11:E11"/>
    <mergeCell ref="A13:E13"/>
    <mergeCell ref="D15:E15"/>
    <mergeCell ref="D40:E40"/>
    <mergeCell ref="D41:E41"/>
    <mergeCell ref="D16:E16"/>
    <mergeCell ref="D17:E17"/>
    <mergeCell ref="A21:E21"/>
    <mergeCell ref="A30:E30"/>
    <mergeCell ref="A33:E33"/>
  </mergeCells>
  <pageMargins left="0.78740157480314965" right="0.19685039370078741" top="0.19685039370078741" bottom="0.19685039370078741" header="0" footer="0"/>
  <pageSetup paperSize="9" firstPageNumber="5" fitToHeight="0" pageOrder="overThenDown" orientation="portrait" useFirstPageNumber="1"/>
  <headerFooter>
    <oddFooter>&amp;C&amp;"Arial,normal"&amp;8&amp;P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9"/>
  <sheetViews>
    <sheetView workbookViewId="0">
      <selection activeCell="B44" sqref="B44"/>
    </sheetView>
  </sheetViews>
  <sheetFormatPr defaultColWidth="10.5" defaultRowHeight="11.45" customHeight="1" x14ac:dyDescent="0.2"/>
  <cols>
    <col min="1" max="1" width="8.6640625" style="78" customWidth="1"/>
    <col min="2" max="2" width="17" style="77" customWidth="1"/>
    <col min="3" max="3" width="46.6640625" style="77" customWidth="1"/>
    <col min="4" max="4" width="42.1640625" style="77" customWidth="1"/>
  </cols>
  <sheetData>
    <row r="1" spans="1:4" ht="12.95" customHeight="1" x14ac:dyDescent="0.2">
      <c r="A1" s="222" t="s">
        <v>174</v>
      </c>
      <c r="B1" s="222"/>
      <c r="C1" s="222"/>
      <c r="D1" s="222"/>
    </row>
    <row r="2" spans="1:4" ht="12.95" customHeight="1" x14ac:dyDescent="0.2"/>
    <row r="3" spans="1:4" ht="12.95" customHeight="1" x14ac:dyDescent="0.2">
      <c r="A3" s="222" t="s">
        <v>175</v>
      </c>
      <c r="B3" s="222"/>
      <c r="C3" s="222"/>
      <c r="D3" s="222"/>
    </row>
    <row r="4" spans="1:4" ht="12.95" customHeight="1" x14ac:dyDescent="0.2">
      <c r="C4" s="223" t="s">
        <v>176</v>
      </c>
      <c r="D4" s="223"/>
    </row>
    <row r="5" spans="1:4" s="77" customFormat="1" ht="12.95" customHeight="1" x14ac:dyDescent="0.2"/>
    <row r="6" spans="1:4" s="77" customFormat="1" ht="26.1" customHeight="1" x14ac:dyDescent="0.2">
      <c r="A6" s="79" t="s">
        <v>19</v>
      </c>
      <c r="B6" s="79" t="s">
        <v>177</v>
      </c>
      <c r="C6" s="79" t="s">
        <v>178</v>
      </c>
      <c r="D6" s="79" t="s">
        <v>179</v>
      </c>
    </row>
    <row r="7" spans="1:4" s="78" customFormat="1" ht="12.95" customHeight="1" x14ac:dyDescent="0.2">
      <c r="A7" s="79" t="s">
        <v>24</v>
      </c>
      <c r="B7" s="79" t="s">
        <v>25</v>
      </c>
      <c r="C7" s="79" t="s">
        <v>26</v>
      </c>
      <c r="D7" s="79" t="s">
        <v>27</v>
      </c>
    </row>
    <row r="8" spans="1:4" s="80" customFormat="1" ht="26.1" customHeight="1" x14ac:dyDescent="0.2">
      <c r="A8" s="79" t="s">
        <v>24</v>
      </c>
      <c r="B8" s="79" t="s">
        <v>180</v>
      </c>
      <c r="C8" s="81" t="s">
        <v>181</v>
      </c>
      <c r="D8" s="18" t="s">
        <v>182</v>
      </c>
    </row>
    <row r="9" spans="1:4" s="80" customFormat="1" ht="12.95" customHeight="1" x14ac:dyDescent="0.2">
      <c r="A9" s="79" t="s">
        <v>25</v>
      </c>
      <c r="B9" s="79" t="s">
        <v>180</v>
      </c>
      <c r="C9" s="81" t="s">
        <v>183</v>
      </c>
      <c r="D9" s="18" t="s">
        <v>184</v>
      </c>
    </row>
    <row r="10" spans="1:4" s="80" customFormat="1" ht="12.95" customHeight="1" x14ac:dyDescent="0.2">
      <c r="A10" s="79" t="s">
        <v>26</v>
      </c>
      <c r="B10" s="79" t="s">
        <v>180</v>
      </c>
      <c r="C10" s="81" t="s">
        <v>185</v>
      </c>
      <c r="D10" s="18" t="s">
        <v>186</v>
      </c>
    </row>
    <row r="11" spans="1:4" s="80" customFormat="1" ht="51" customHeight="1" x14ac:dyDescent="0.2">
      <c r="A11" s="79" t="s">
        <v>27</v>
      </c>
      <c r="B11" s="79" t="s">
        <v>180</v>
      </c>
      <c r="C11" s="81" t="s">
        <v>187</v>
      </c>
      <c r="D11" s="18" t="s">
        <v>188</v>
      </c>
    </row>
    <row r="12" spans="1:4" s="80" customFormat="1" ht="26.1" customHeight="1" x14ac:dyDescent="0.2">
      <c r="A12" s="79" t="s">
        <v>28</v>
      </c>
      <c r="B12" s="79" t="s">
        <v>180</v>
      </c>
      <c r="C12" s="81" t="s">
        <v>189</v>
      </c>
      <c r="D12" s="18" t="s">
        <v>190</v>
      </c>
    </row>
    <row r="13" spans="1:4" ht="38.1" customHeight="1" x14ac:dyDescent="0.2">
      <c r="A13" s="79" t="s">
        <v>33</v>
      </c>
      <c r="B13" s="79" t="s">
        <v>180</v>
      </c>
      <c r="C13" s="81" t="s">
        <v>191</v>
      </c>
      <c r="D13" s="18" t="s">
        <v>192</v>
      </c>
    </row>
    <row r="14" spans="1:4" ht="51" customHeight="1" x14ac:dyDescent="0.2">
      <c r="A14" s="79" t="s">
        <v>39</v>
      </c>
      <c r="B14" s="79" t="s">
        <v>180</v>
      </c>
      <c r="C14" s="81" t="s">
        <v>193</v>
      </c>
      <c r="D14" s="18" t="s">
        <v>194</v>
      </c>
    </row>
    <row r="15" spans="1:4" ht="51" customHeight="1" x14ac:dyDescent="0.2">
      <c r="A15" s="79" t="s">
        <v>41</v>
      </c>
      <c r="B15" s="79" t="s">
        <v>180</v>
      </c>
      <c r="C15" s="81" t="s">
        <v>195</v>
      </c>
      <c r="D15" s="18" t="s">
        <v>194</v>
      </c>
    </row>
    <row r="16" spans="1:4" ht="51" customHeight="1" x14ac:dyDescent="0.2">
      <c r="A16" s="79" t="s">
        <v>139</v>
      </c>
      <c r="B16" s="79" t="s">
        <v>180</v>
      </c>
      <c r="C16" s="81" t="s">
        <v>196</v>
      </c>
      <c r="D16" s="18" t="s">
        <v>194</v>
      </c>
    </row>
    <row r="17" spans="1:4" ht="26.1" customHeight="1" x14ac:dyDescent="0.2">
      <c r="A17" s="79" t="s">
        <v>140</v>
      </c>
      <c r="B17" s="79" t="s">
        <v>180</v>
      </c>
      <c r="C17" s="81" t="s">
        <v>197</v>
      </c>
      <c r="D17" s="18" t="s">
        <v>39</v>
      </c>
    </row>
    <row r="18" spans="1:4" s="1" customFormat="1" ht="12.95" customHeight="1" x14ac:dyDescent="0.2">
      <c r="A18" s="79" t="s">
        <v>102</v>
      </c>
      <c r="B18" s="79" t="s">
        <v>198</v>
      </c>
      <c r="C18" s="81" t="s">
        <v>199</v>
      </c>
      <c r="D18" s="18" t="s">
        <v>200</v>
      </c>
    </row>
    <row r="19" spans="1:4"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6" fitToHeight="0" pageOrder="overThenDown" orientation="portrait" useFirstPageNumber="1"/>
  <headerFooter>
    <oddFooter>&amp;C&amp;"Arial,normal"&amp;8&amp;P</oddFooter>
  </headerFooter>
  <rowBreaks count="1" manualBreakCount="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9"/>
  <sheetViews>
    <sheetView workbookViewId="0">
      <selection activeCell="B44" sqref="B44"/>
    </sheetView>
  </sheetViews>
  <sheetFormatPr defaultColWidth="10.5" defaultRowHeight="11.45" customHeight="1" x14ac:dyDescent="0.2"/>
  <cols>
    <col min="1" max="1" width="8.6640625" style="78" customWidth="1"/>
    <col min="2" max="2" width="17" style="77" customWidth="1"/>
    <col min="3" max="3" width="46.6640625" style="77" customWidth="1"/>
    <col min="4" max="4" width="42.1640625" style="77" customWidth="1"/>
  </cols>
  <sheetData>
    <row r="1" spans="1:4" ht="26.1" customHeight="1" x14ac:dyDescent="0.2">
      <c r="A1" s="222" t="s">
        <v>201</v>
      </c>
      <c r="B1" s="222"/>
      <c r="C1" s="222"/>
      <c r="D1" s="222"/>
    </row>
    <row r="2" spans="1:4" ht="12.95" customHeight="1" x14ac:dyDescent="0.2"/>
    <row r="3" spans="1:4" ht="26.1" customHeight="1" x14ac:dyDescent="0.2">
      <c r="A3" s="222" t="s">
        <v>202</v>
      </c>
      <c r="B3" s="222"/>
      <c r="C3" s="222"/>
      <c r="D3" s="222"/>
    </row>
    <row r="4" spans="1:4" ht="12.95" customHeight="1" x14ac:dyDescent="0.2">
      <c r="C4" s="223" t="s">
        <v>203</v>
      </c>
      <c r="D4" s="223"/>
    </row>
    <row r="5" spans="1:4" s="77" customFormat="1" ht="12.95" customHeight="1" x14ac:dyDescent="0.2"/>
    <row r="6" spans="1:4" s="77" customFormat="1" ht="26.1" customHeight="1" x14ac:dyDescent="0.2">
      <c r="A6" s="79" t="s">
        <v>19</v>
      </c>
      <c r="B6" s="79" t="s">
        <v>177</v>
      </c>
      <c r="C6" s="79" t="s">
        <v>178</v>
      </c>
      <c r="D6" s="79" t="s">
        <v>179</v>
      </c>
    </row>
    <row r="7" spans="1:4" s="78" customFormat="1" ht="12.95" customHeight="1" x14ac:dyDescent="0.2">
      <c r="A7" s="79" t="s">
        <v>24</v>
      </c>
      <c r="B7" s="79" t="s">
        <v>25</v>
      </c>
      <c r="C7" s="79" t="s">
        <v>26</v>
      </c>
      <c r="D7" s="79" t="s">
        <v>27</v>
      </c>
    </row>
    <row r="8" spans="1:4" s="80" customFormat="1" ht="409.6" customHeight="1" x14ac:dyDescent="0.2">
      <c r="A8" s="79" t="s">
        <v>24</v>
      </c>
      <c r="B8" s="82" t="s">
        <v>180</v>
      </c>
      <c r="C8" s="83" t="s">
        <v>204</v>
      </c>
      <c r="D8" s="84" t="s">
        <v>205</v>
      </c>
    </row>
    <row r="9" spans="1:4"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7" fitToHeight="0" pageOrder="overThenDown" orientation="portrait" useFirstPageNumber="1"/>
  <headerFooter>
    <oddFooter>&amp;C&amp;"Arial,normal"&amp;8&amp;P</oddFooter>
  </headerFooter>
  <rowBreaks count="1" manualBreakCount="1">
    <brk id="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B44" sqref="B44"/>
    </sheetView>
  </sheetViews>
  <sheetFormatPr defaultColWidth="10.5" defaultRowHeight="11.45" customHeight="1" x14ac:dyDescent="0.2"/>
  <cols>
    <col min="1" max="1" width="8.6640625" style="78" customWidth="1"/>
    <col min="2" max="2" width="17" style="77" customWidth="1"/>
    <col min="3" max="3" width="46.6640625" style="77" customWidth="1"/>
    <col min="4" max="4" width="42.1640625" style="77" customWidth="1"/>
  </cols>
  <sheetData>
    <row r="1" spans="1:4" ht="12.95" customHeight="1" x14ac:dyDescent="0.2">
      <c r="A1" s="222" t="s">
        <v>206</v>
      </c>
      <c r="B1" s="222"/>
      <c r="C1" s="222"/>
      <c r="D1" s="222"/>
    </row>
    <row r="2" spans="1:4" ht="12.95" customHeight="1" x14ac:dyDescent="0.2"/>
    <row r="3" spans="1:4" ht="12.95" customHeight="1" x14ac:dyDescent="0.2">
      <c r="A3" s="222" t="s">
        <v>207</v>
      </c>
      <c r="B3" s="222"/>
      <c r="C3" s="222"/>
      <c r="D3" s="222"/>
    </row>
    <row r="4" spans="1:4" ht="12.95" customHeight="1" x14ac:dyDescent="0.2">
      <c r="C4" s="223" t="s">
        <v>208</v>
      </c>
      <c r="D4" s="223"/>
    </row>
    <row r="5" spans="1:4" s="77" customFormat="1" ht="12.95" customHeight="1" x14ac:dyDescent="0.2"/>
    <row r="6" spans="1:4" s="77" customFormat="1" ht="26.1" customHeight="1" x14ac:dyDescent="0.2">
      <c r="A6" s="79" t="s">
        <v>19</v>
      </c>
      <c r="B6" s="79" t="s">
        <v>177</v>
      </c>
      <c r="C6" s="79" t="s">
        <v>178</v>
      </c>
      <c r="D6" s="79" t="s">
        <v>179</v>
      </c>
    </row>
    <row r="7" spans="1:4" s="78" customFormat="1" ht="12.95" customHeight="1" x14ac:dyDescent="0.2">
      <c r="A7" s="79" t="s">
        <v>24</v>
      </c>
      <c r="B7" s="79" t="s">
        <v>25</v>
      </c>
      <c r="C7" s="79" t="s">
        <v>26</v>
      </c>
      <c r="D7" s="79" t="s">
        <v>27</v>
      </c>
    </row>
    <row r="8" spans="1:4" s="80" customFormat="1" ht="164.1" customHeight="1" x14ac:dyDescent="0.2">
      <c r="A8" s="82" t="s">
        <v>24</v>
      </c>
      <c r="B8" s="82" t="s">
        <v>180</v>
      </c>
      <c r="C8" s="83" t="s">
        <v>209</v>
      </c>
      <c r="D8" s="83" t="s">
        <v>210</v>
      </c>
    </row>
    <row r="9" spans="1:4" s="80" customFormat="1" ht="101.1" customHeight="1" x14ac:dyDescent="0.2">
      <c r="A9" s="82" t="s">
        <v>25</v>
      </c>
      <c r="B9" s="82" t="s">
        <v>180</v>
      </c>
      <c r="C9" s="83" t="s">
        <v>211</v>
      </c>
      <c r="D9" s="83" t="s">
        <v>212</v>
      </c>
    </row>
    <row r="10" spans="1:4" s="80" customFormat="1" ht="26.1" customHeight="1" x14ac:dyDescent="0.2">
      <c r="A10" s="82" t="s">
        <v>26</v>
      </c>
      <c r="B10" s="82" t="s">
        <v>180</v>
      </c>
      <c r="C10" s="83" t="s">
        <v>213</v>
      </c>
      <c r="D10" s="83" t="s">
        <v>214</v>
      </c>
    </row>
    <row r="11" spans="1:4" s="80" customFormat="1" ht="38.1" customHeight="1" x14ac:dyDescent="0.2">
      <c r="A11" s="82" t="s">
        <v>27</v>
      </c>
      <c r="B11" s="82" t="s">
        <v>180</v>
      </c>
      <c r="C11" s="83" t="s">
        <v>215</v>
      </c>
      <c r="D11" s="83" t="s">
        <v>214</v>
      </c>
    </row>
    <row r="12" spans="1:4" s="80" customFormat="1" ht="26.1" customHeight="1" x14ac:dyDescent="0.2">
      <c r="A12" s="82" t="s">
        <v>28</v>
      </c>
      <c r="B12" s="82" t="s">
        <v>180</v>
      </c>
      <c r="C12" s="83" t="s">
        <v>216</v>
      </c>
      <c r="D12" s="83" t="s">
        <v>214</v>
      </c>
    </row>
    <row r="13" spans="1:4" s="1" customFormat="1" ht="89.1" customHeight="1" x14ac:dyDescent="0.2">
      <c r="A13" s="82" t="s">
        <v>33</v>
      </c>
      <c r="B13" s="82" t="s">
        <v>180</v>
      </c>
      <c r="C13" s="83" t="s">
        <v>217</v>
      </c>
      <c r="D13" s="83" t="s">
        <v>214</v>
      </c>
    </row>
    <row r="14" spans="1:4" s="1" customFormat="1" ht="12.95" customHeight="1" x14ac:dyDescent="0.2"/>
  </sheetData>
  <mergeCells count="3">
    <mergeCell ref="A1:D1"/>
    <mergeCell ref="A3:D3"/>
    <mergeCell ref="C4:D4"/>
  </mergeCells>
  <pageMargins left="0.78740157480314965" right="0.19685039370078741" top="0.19685039370078741" bottom="0.19685039370078741" header="0" footer="0"/>
  <pageSetup paperSize="9" firstPageNumber="10" fitToHeight="0" pageOrder="overThenDown" orientation="portrait" useFirstPageNumber="1"/>
  <headerFooter>
    <oddFooter>&amp;C&amp;"Arial,normal"&amp;8&amp;P</oddFooter>
  </headerFooter>
  <rowBreaks count="1" manualBreakCount="1">
    <brk id="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63"/>
  <sheetViews>
    <sheetView workbookViewId="0">
      <selection activeCell="B44" sqref="B44"/>
    </sheetView>
  </sheetViews>
  <sheetFormatPr defaultColWidth="10.5" defaultRowHeight="11.45" customHeight="1" x14ac:dyDescent="0.2"/>
  <cols>
    <col min="1" max="1" width="8.6640625" style="78" customWidth="1"/>
    <col min="2" max="2" width="17" style="85" customWidth="1"/>
    <col min="3" max="3" width="46.6640625" style="86" customWidth="1"/>
    <col min="4" max="4" width="42.1640625" style="86" customWidth="1"/>
  </cols>
  <sheetData>
    <row r="1" spans="1:4" s="87" customFormat="1" ht="38.1" customHeight="1" x14ac:dyDescent="0.2">
      <c r="A1" s="222" t="s">
        <v>218</v>
      </c>
      <c r="B1" s="222"/>
      <c r="C1" s="222"/>
      <c r="D1" s="222"/>
    </row>
    <row r="2" spans="1:4" s="87" customFormat="1" ht="12.95" customHeight="1" x14ac:dyDescent="0.2"/>
    <row r="3" spans="1:4" s="87" customFormat="1" ht="26.1" customHeight="1" x14ac:dyDescent="0.2">
      <c r="A3" s="222" t="s">
        <v>219</v>
      </c>
      <c r="B3" s="222"/>
      <c r="C3" s="222"/>
      <c r="D3" s="222"/>
    </row>
    <row r="4" spans="1:4" s="88" customFormat="1" ht="12.95" customHeight="1" x14ac:dyDescent="0.2">
      <c r="C4" s="226" t="s">
        <v>220</v>
      </c>
      <c r="D4" s="226"/>
    </row>
    <row r="5" spans="1:4" s="77" customFormat="1" ht="12.95" customHeight="1" x14ac:dyDescent="0.2"/>
    <row r="6" spans="1:4" s="77" customFormat="1" ht="26.1" customHeight="1" x14ac:dyDescent="0.2">
      <c r="A6" s="79" t="s">
        <v>19</v>
      </c>
      <c r="B6" s="79" t="s">
        <v>177</v>
      </c>
      <c r="C6" s="79" t="s">
        <v>178</v>
      </c>
      <c r="D6" s="79" t="s">
        <v>179</v>
      </c>
    </row>
    <row r="7" spans="1:4" s="78" customFormat="1" ht="12.95" customHeight="1" x14ac:dyDescent="0.2">
      <c r="A7" s="79" t="s">
        <v>24</v>
      </c>
      <c r="B7" s="82" t="s">
        <v>25</v>
      </c>
      <c r="C7" s="82" t="s">
        <v>26</v>
      </c>
      <c r="D7" s="83" t="s">
        <v>27</v>
      </c>
    </row>
    <row r="8" spans="1:4" s="80" customFormat="1" ht="12.95" customHeight="1" x14ac:dyDescent="0.2">
      <c r="A8" s="224" t="s">
        <v>221</v>
      </c>
      <c r="B8" s="224"/>
      <c r="C8" s="224"/>
      <c r="D8" s="224"/>
    </row>
    <row r="9" spans="1:4" s="80" customFormat="1" ht="329.1" customHeight="1" x14ac:dyDescent="0.2">
      <c r="A9" s="82" t="s">
        <v>24</v>
      </c>
      <c r="B9" s="82" t="s">
        <v>180</v>
      </c>
      <c r="C9" s="83" t="s">
        <v>222</v>
      </c>
      <c r="D9" s="83" t="s">
        <v>223</v>
      </c>
    </row>
    <row r="10" spans="1:4" s="80" customFormat="1" ht="354" customHeight="1" x14ac:dyDescent="0.2">
      <c r="A10" s="82" t="s">
        <v>25</v>
      </c>
      <c r="B10" s="82" t="s">
        <v>180</v>
      </c>
      <c r="C10" s="83" t="s">
        <v>224</v>
      </c>
      <c r="D10" s="83" t="s">
        <v>225</v>
      </c>
    </row>
    <row r="11" spans="1:4" s="80" customFormat="1" ht="409.6" customHeight="1" x14ac:dyDescent="0.2">
      <c r="A11" s="82" t="s">
        <v>26</v>
      </c>
      <c r="B11" s="82" t="s">
        <v>226</v>
      </c>
      <c r="C11" s="83" t="s">
        <v>227</v>
      </c>
      <c r="D11" s="83" t="s">
        <v>228</v>
      </c>
    </row>
    <row r="12" spans="1:4" s="80" customFormat="1" ht="252.95" customHeight="1" x14ac:dyDescent="0.2">
      <c r="A12" s="82" t="s">
        <v>27</v>
      </c>
      <c r="B12" s="82" t="s">
        <v>198</v>
      </c>
      <c r="C12" s="83" t="s">
        <v>229</v>
      </c>
      <c r="D12" s="83" t="s">
        <v>230</v>
      </c>
    </row>
    <row r="13" spans="1:4" s="80" customFormat="1" ht="63" customHeight="1" x14ac:dyDescent="0.2">
      <c r="A13" s="82" t="s">
        <v>28</v>
      </c>
      <c r="B13" s="82" t="s">
        <v>180</v>
      </c>
      <c r="C13" s="83" t="s">
        <v>231</v>
      </c>
      <c r="D13" s="83" t="s">
        <v>232</v>
      </c>
    </row>
    <row r="14" spans="1:4" s="88" customFormat="1" ht="51" customHeight="1" x14ac:dyDescent="0.2">
      <c r="A14" s="82" t="s">
        <v>33</v>
      </c>
      <c r="B14" s="82" t="s">
        <v>233</v>
      </c>
      <c r="C14" s="83" t="s">
        <v>234</v>
      </c>
      <c r="D14" s="83" t="s">
        <v>235</v>
      </c>
    </row>
    <row r="15" spans="1:4" s="88" customFormat="1" ht="12.95" customHeight="1" x14ac:dyDescent="0.2">
      <c r="A15" s="224" t="s">
        <v>236</v>
      </c>
      <c r="B15" s="224"/>
      <c r="C15" s="224"/>
      <c r="D15" s="224"/>
    </row>
    <row r="16" spans="1:4" s="88" customFormat="1" ht="341.1" customHeight="1" x14ac:dyDescent="0.2">
      <c r="A16" s="82" t="s">
        <v>138</v>
      </c>
      <c r="B16" s="82" t="s">
        <v>237</v>
      </c>
      <c r="C16" s="83" t="s">
        <v>238</v>
      </c>
      <c r="D16" s="83" t="s">
        <v>239</v>
      </c>
    </row>
    <row r="17" spans="1:4" s="88" customFormat="1" ht="409.6" customHeight="1" x14ac:dyDescent="0.2">
      <c r="A17" s="82" t="s">
        <v>34</v>
      </c>
      <c r="B17" s="82" t="s">
        <v>237</v>
      </c>
      <c r="C17" s="83" t="s">
        <v>240</v>
      </c>
      <c r="D17" s="83" t="s">
        <v>241</v>
      </c>
    </row>
    <row r="18" spans="1:4" s="88" customFormat="1" ht="26.1" customHeight="1" x14ac:dyDescent="0.2">
      <c r="A18" s="224" t="s">
        <v>242</v>
      </c>
      <c r="B18" s="224"/>
      <c r="C18" s="224"/>
      <c r="D18" s="224"/>
    </row>
    <row r="19" spans="1:4" s="88" customFormat="1" ht="252.95" customHeight="1" x14ac:dyDescent="0.2">
      <c r="A19" s="82" t="s">
        <v>36</v>
      </c>
      <c r="B19" s="82" t="s">
        <v>243</v>
      </c>
      <c r="C19" s="83" t="s">
        <v>244</v>
      </c>
      <c r="D19" s="83" t="s">
        <v>245</v>
      </c>
    </row>
    <row r="20" spans="1:4" s="88" customFormat="1" ht="409.6" customHeight="1" x14ac:dyDescent="0.2">
      <c r="A20" s="82" t="s">
        <v>38</v>
      </c>
      <c r="B20" s="82" t="s">
        <v>243</v>
      </c>
      <c r="C20" s="83" t="s">
        <v>246</v>
      </c>
      <c r="D20" s="83" t="s">
        <v>247</v>
      </c>
    </row>
    <row r="21" spans="1:4" s="88" customFormat="1" ht="409.6" customHeight="1" x14ac:dyDescent="0.2">
      <c r="A21" s="82" t="s">
        <v>39</v>
      </c>
      <c r="B21" s="82" t="s">
        <v>248</v>
      </c>
      <c r="C21" s="83" t="s">
        <v>249</v>
      </c>
      <c r="D21" s="83" t="s">
        <v>250</v>
      </c>
    </row>
    <row r="22" spans="1:4" s="88" customFormat="1" ht="366" customHeight="1" x14ac:dyDescent="0.2">
      <c r="A22" s="82" t="s">
        <v>41</v>
      </c>
      <c r="B22" s="82" t="s">
        <v>248</v>
      </c>
      <c r="C22" s="83" t="s">
        <v>251</v>
      </c>
      <c r="D22" s="83" t="s">
        <v>252</v>
      </c>
    </row>
    <row r="23" spans="1:4" s="88" customFormat="1" ht="409.6" customHeight="1" x14ac:dyDescent="0.2">
      <c r="A23" s="82" t="s">
        <v>139</v>
      </c>
      <c r="B23" s="82" t="s">
        <v>253</v>
      </c>
      <c r="C23" s="83" t="s">
        <v>254</v>
      </c>
      <c r="D23" s="83" t="s">
        <v>255</v>
      </c>
    </row>
    <row r="24" spans="1:4" s="88" customFormat="1" ht="51" customHeight="1" x14ac:dyDescent="0.2">
      <c r="A24" s="82" t="s">
        <v>140</v>
      </c>
      <c r="B24" s="82" t="s">
        <v>256</v>
      </c>
      <c r="C24" s="83" t="s">
        <v>257</v>
      </c>
      <c r="D24" s="83" t="s">
        <v>258</v>
      </c>
    </row>
    <row r="25" spans="1:4" s="88" customFormat="1" ht="152.1" customHeight="1" x14ac:dyDescent="0.2">
      <c r="A25" s="82" t="s">
        <v>102</v>
      </c>
      <c r="B25" s="82" t="s">
        <v>180</v>
      </c>
      <c r="C25" s="83" t="s">
        <v>259</v>
      </c>
      <c r="D25" s="83" t="s">
        <v>260</v>
      </c>
    </row>
    <row r="26" spans="1:4" s="88" customFormat="1" ht="291" customHeight="1" x14ac:dyDescent="0.2">
      <c r="A26" s="82" t="s">
        <v>105</v>
      </c>
      <c r="B26" s="82" t="s">
        <v>248</v>
      </c>
      <c r="C26" s="83" t="s">
        <v>261</v>
      </c>
      <c r="D26" s="83" t="s">
        <v>262</v>
      </c>
    </row>
    <row r="27" spans="1:4" s="88" customFormat="1" ht="89.1" customHeight="1" x14ac:dyDescent="0.2">
      <c r="A27" s="82" t="s">
        <v>42</v>
      </c>
      <c r="B27" s="82" t="s">
        <v>248</v>
      </c>
      <c r="C27" s="83" t="s">
        <v>263</v>
      </c>
      <c r="D27" s="83" t="s">
        <v>264</v>
      </c>
    </row>
    <row r="28" spans="1:4" s="88" customFormat="1" ht="114" customHeight="1" x14ac:dyDescent="0.2">
      <c r="A28" s="82" t="s">
        <v>44</v>
      </c>
      <c r="B28" s="82" t="s">
        <v>265</v>
      </c>
      <c r="C28" s="83" t="s">
        <v>266</v>
      </c>
      <c r="D28" s="83" t="s">
        <v>267</v>
      </c>
    </row>
    <row r="29" spans="1:4" s="88" customFormat="1" ht="12.95" customHeight="1" x14ac:dyDescent="0.2">
      <c r="A29" s="224" t="s">
        <v>268</v>
      </c>
      <c r="B29" s="224"/>
      <c r="C29" s="224"/>
      <c r="D29" s="224"/>
    </row>
    <row r="30" spans="1:4" s="88" customFormat="1" ht="63" customHeight="1" x14ac:dyDescent="0.2">
      <c r="A30" s="82" t="s">
        <v>46</v>
      </c>
      <c r="B30" s="82" t="s">
        <v>269</v>
      </c>
      <c r="C30" s="83" t="s">
        <v>270</v>
      </c>
      <c r="D30" s="83" t="s">
        <v>214</v>
      </c>
    </row>
    <row r="31" spans="1:4" s="88" customFormat="1" ht="63" customHeight="1" x14ac:dyDescent="0.2">
      <c r="A31" s="82" t="s">
        <v>49</v>
      </c>
      <c r="B31" s="82" t="s">
        <v>269</v>
      </c>
      <c r="C31" s="83" t="s">
        <v>271</v>
      </c>
      <c r="D31" s="83" t="s">
        <v>214</v>
      </c>
    </row>
    <row r="32" spans="1:4" s="88" customFormat="1" ht="63" customHeight="1" x14ac:dyDescent="0.2">
      <c r="A32" s="82" t="s">
        <v>51</v>
      </c>
      <c r="B32" s="82" t="s">
        <v>269</v>
      </c>
      <c r="C32" s="83" t="s">
        <v>272</v>
      </c>
      <c r="D32" s="83" t="s">
        <v>214</v>
      </c>
    </row>
    <row r="33" spans="1:4" s="88" customFormat="1" ht="12.95" customHeight="1" x14ac:dyDescent="0.2">
      <c r="A33" s="224" t="s">
        <v>273</v>
      </c>
      <c r="B33" s="224"/>
      <c r="C33" s="224"/>
      <c r="D33" s="224"/>
    </row>
    <row r="34" spans="1:4" s="88" customFormat="1" ht="26.1" customHeight="1" x14ac:dyDescent="0.2">
      <c r="A34" s="82" t="s">
        <v>53</v>
      </c>
      <c r="B34" s="82" t="s">
        <v>274</v>
      </c>
      <c r="C34" s="83" t="s">
        <v>275</v>
      </c>
      <c r="D34" s="83" t="s">
        <v>258</v>
      </c>
    </row>
    <row r="35" spans="1:4" s="88" customFormat="1" ht="75.95" customHeight="1" x14ac:dyDescent="0.2">
      <c r="A35" s="82" t="s">
        <v>60</v>
      </c>
      <c r="B35" s="82" t="s">
        <v>274</v>
      </c>
      <c r="C35" s="83" t="s">
        <v>276</v>
      </c>
      <c r="D35" s="83" t="s">
        <v>258</v>
      </c>
    </row>
    <row r="36" spans="1:4" s="88" customFormat="1" ht="138.94999999999999" customHeight="1" x14ac:dyDescent="0.2">
      <c r="A36" s="82" t="s">
        <v>63</v>
      </c>
      <c r="B36" s="82" t="s">
        <v>274</v>
      </c>
      <c r="C36" s="83" t="s">
        <v>277</v>
      </c>
      <c r="D36" s="83" t="s">
        <v>258</v>
      </c>
    </row>
    <row r="37" spans="1:4" s="88" customFormat="1" ht="12.95" customHeight="1" x14ac:dyDescent="0.2">
      <c r="A37" s="224" t="s">
        <v>278</v>
      </c>
      <c r="B37" s="224"/>
      <c r="C37" s="224"/>
      <c r="D37" s="224"/>
    </row>
    <row r="38" spans="1:4" s="88" customFormat="1" ht="378.95" customHeight="1" x14ac:dyDescent="0.2">
      <c r="A38" s="82" t="s">
        <v>115</v>
      </c>
      <c r="B38" s="82" t="s">
        <v>279</v>
      </c>
      <c r="C38" s="83" t="s">
        <v>280</v>
      </c>
      <c r="D38" s="83" t="s">
        <v>281</v>
      </c>
    </row>
    <row r="39" spans="1:4" s="88" customFormat="1" ht="38.1" customHeight="1" x14ac:dyDescent="0.2">
      <c r="A39" s="82" t="s">
        <v>56</v>
      </c>
      <c r="B39" s="82" t="s">
        <v>279</v>
      </c>
      <c r="C39" s="83" t="s">
        <v>282</v>
      </c>
      <c r="D39" s="83" t="s">
        <v>283</v>
      </c>
    </row>
    <row r="40" spans="1:4" s="88" customFormat="1" ht="329.1" customHeight="1" x14ac:dyDescent="0.2">
      <c r="A40" s="82" t="s">
        <v>58</v>
      </c>
      <c r="B40" s="82" t="s">
        <v>279</v>
      </c>
      <c r="C40" s="83" t="s">
        <v>284</v>
      </c>
      <c r="D40" s="83" t="s">
        <v>285</v>
      </c>
    </row>
    <row r="41" spans="1:4" s="88" customFormat="1" ht="12.95" customHeight="1" x14ac:dyDescent="0.2">
      <c r="A41" s="225" t="s">
        <v>286</v>
      </c>
      <c r="B41" s="225"/>
      <c r="C41" s="225"/>
      <c r="D41" s="225"/>
    </row>
    <row r="42" spans="1:4" s="88" customFormat="1" ht="215.1" customHeight="1" x14ac:dyDescent="0.2">
      <c r="A42" s="82" t="s">
        <v>61</v>
      </c>
      <c r="B42" s="82" t="s">
        <v>287</v>
      </c>
      <c r="C42" s="83" t="s">
        <v>288</v>
      </c>
      <c r="D42" s="83" t="s">
        <v>289</v>
      </c>
    </row>
    <row r="43" spans="1:4" s="88" customFormat="1" ht="63" customHeight="1" x14ac:dyDescent="0.2">
      <c r="A43" s="82" t="s">
        <v>70</v>
      </c>
      <c r="B43" s="82" t="s">
        <v>180</v>
      </c>
      <c r="C43" s="83" t="s">
        <v>290</v>
      </c>
      <c r="D43" s="83" t="s">
        <v>291</v>
      </c>
    </row>
    <row r="44" spans="1:4" s="88" customFormat="1" ht="63" customHeight="1" x14ac:dyDescent="0.2">
      <c r="A44" s="82" t="s">
        <v>64</v>
      </c>
      <c r="B44" s="82" t="s">
        <v>287</v>
      </c>
      <c r="C44" s="83" t="s">
        <v>292</v>
      </c>
      <c r="D44" s="83" t="s">
        <v>293</v>
      </c>
    </row>
    <row r="45" spans="1:4" s="88" customFormat="1" ht="177" customHeight="1" x14ac:dyDescent="0.2">
      <c r="A45" s="82" t="s">
        <v>163</v>
      </c>
      <c r="B45" s="82" t="s">
        <v>287</v>
      </c>
      <c r="C45" s="83" t="s">
        <v>294</v>
      </c>
      <c r="D45" s="83" t="s">
        <v>295</v>
      </c>
    </row>
    <row r="46" spans="1:4" s="88" customFormat="1" ht="114" customHeight="1" x14ac:dyDescent="0.2">
      <c r="A46" s="82" t="s">
        <v>98</v>
      </c>
      <c r="B46" s="82" t="s">
        <v>180</v>
      </c>
      <c r="C46" s="83" t="s">
        <v>296</v>
      </c>
      <c r="D46" s="83" t="s">
        <v>297</v>
      </c>
    </row>
    <row r="47" spans="1:4" s="88" customFormat="1" ht="12.95" customHeight="1" x14ac:dyDescent="0.2">
      <c r="A47" s="224" t="s">
        <v>298</v>
      </c>
      <c r="B47" s="224"/>
      <c r="C47" s="224"/>
      <c r="D47" s="224"/>
    </row>
    <row r="48" spans="1:4" s="88" customFormat="1" ht="409.6" customHeight="1" x14ac:dyDescent="0.2">
      <c r="A48" s="82" t="s">
        <v>66</v>
      </c>
      <c r="B48" s="82" t="s">
        <v>299</v>
      </c>
      <c r="C48" s="83" t="s">
        <v>300</v>
      </c>
      <c r="D48" s="83" t="s">
        <v>301</v>
      </c>
    </row>
    <row r="49" spans="1:4" s="88" customFormat="1" ht="38.1" customHeight="1" x14ac:dyDescent="0.2">
      <c r="A49" s="82" t="s">
        <v>100</v>
      </c>
      <c r="B49" s="82" t="s">
        <v>302</v>
      </c>
      <c r="C49" s="83" t="s">
        <v>303</v>
      </c>
      <c r="D49" s="83" t="s">
        <v>214</v>
      </c>
    </row>
    <row r="50" spans="1:4" s="88" customFormat="1" ht="63" customHeight="1" x14ac:dyDescent="0.2">
      <c r="A50" s="82" t="s">
        <v>304</v>
      </c>
      <c r="B50" s="82" t="s">
        <v>302</v>
      </c>
      <c r="C50" s="83" t="s">
        <v>305</v>
      </c>
      <c r="D50" s="83" t="s">
        <v>214</v>
      </c>
    </row>
    <row r="51" spans="1:4" s="88" customFormat="1" ht="51" customHeight="1" x14ac:dyDescent="0.2">
      <c r="A51" s="82" t="s">
        <v>68</v>
      </c>
      <c r="B51" s="82" t="s">
        <v>302</v>
      </c>
      <c r="C51" s="83" t="s">
        <v>306</v>
      </c>
      <c r="D51" s="83" t="s">
        <v>214</v>
      </c>
    </row>
    <row r="52" spans="1:4" s="88" customFormat="1" ht="12.95" customHeight="1" x14ac:dyDescent="0.2">
      <c r="A52" s="224" t="s">
        <v>307</v>
      </c>
      <c r="B52" s="224"/>
      <c r="C52" s="224"/>
      <c r="D52" s="224"/>
    </row>
    <row r="53" spans="1:4" s="88" customFormat="1" ht="38.1" customHeight="1" x14ac:dyDescent="0.2">
      <c r="A53" s="82" t="s">
        <v>71</v>
      </c>
      <c r="B53" s="82" t="s">
        <v>308</v>
      </c>
      <c r="C53" s="83" t="s">
        <v>309</v>
      </c>
      <c r="D53" s="83" t="s">
        <v>214</v>
      </c>
    </row>
    <row r="54" spans="1:4" s="88" customFormat="1" ht="404.1" customHeight="1" x14ac:dyDescent="0.2">
      <c r="A54" s="82" t="s">
        <v>310</v>
      </c>
      <c r="B54" s="82" t="s">
        <v>311</v>
      </c>
      <c r="C54" s="83" t="s">
        <v>312</v>
      </c>
      <c r="D54" s="83" t="s">
        <v>313</v>
      </c>
    </row>
    <row r="55" spans="1:4" s="88" customFormat="1" ht="26.1" customHeight="1" x14ac:dyDescent="0.2">
      <c r="A55" s="82" t="s">
        <v>74</v>
      </c>
      <c r="B55" s="82" t="s">
        <v>314</v>
      </c>
      <c r="C55" s="83" t="s">
        <v>315</v>
      </c>
      <c r="D55" s="83" t="s">
        <v>214</v>
      </c>
    </row>
    <row r="56" spans="1:4" s="88" customFormat="1" ht="409.6" customHeight="1" x14ac:dyDescent="0.2">
      <c r="A56" s="82" t="s">
        <v>76</v>
      </c>
      <c r="B56" s="82" t="s">
        <v>316</v>
      </c>
      <c r="C56" s="83" t="s">
        <v>317</v>
      </c>
      <c r="D56" s="83" t="s">
        <v>318</v>
      </c>
    </row>
    <row r="57" spans="1:4" s="88" customFormat="1" ht="89.1" customHeight="1" x14ac:dyDescent="0.2">
      <c r="A57" s="82" t="s">
        <v>319</v>
      </c>
      <c r="B57" s="82" t="s">
        <v>320</v>
      </c>
      <c r="C57" s="83" t="s">
        <v>321</v>
      </c>
      <c r="D57" s="83" t="s">
        <v>214</v>
      </c>
    </row>
    <row r="58" spans="1:4" s="88" customFormat="1" ht="215.1" customHeight="1" x14ac:dyDescent="0.2">
      <c r="A58" s="82" t="s">
        <v>322</v>
      </c>
      <c r="B58" s="82" t="s">
        <v>323</v>
      </c>
      <c r="C58" s="83" t="s">
        <v>324</v>
      </c>
      <c r="D58" s="83" t="s">
        <v>325</v>
      </c>
    </row>
    <row r="59" spans="1:4" s="88" customFormat="1" ht="409.6" customHeight="1" x14ac:dyDescent="0.2">
      <c r="A59" s="82" t="s">
        <v>104</v>
      </c>
      <c r="B59" s="82" t="s">
        <v>180</v>
      </c>
      <c r="C59" s="83" t="s">
        <v>326</v>
      </c>
      <c r="D59" s="83" t="s">
        <v>327</v>
      </c>
    </row>
    <row r="60" spans="1:4" s="88" customFormat="1" ht="26.1" customHeight="1" x14ac:dyDescent="0.2">
      <c r="A60" s="82" t="s">
        <v>107</v>
      </c>
      <c r="B60" s="82" t="s">
        <v>328</v>
      </c>
      <c r="C60" s="83" t="s">
        <v>329</v>
      </c>
      <c r="D60" s="83" t="s">
        <v>330</v>
      </c>
    </row>
    <row r="61" spans="1:4" s="88" customFormat="1" ht="26.1" customHeight="1" x14ac:dyDescent="0.2">
      <c r="A61" s="82" t="s">
        <v>109</v>
      </c>
      <c r="B61" s="82" t="s">
        <v>328</v>
      </c>
      <c r="C61" s="83" t="s">
        <v>331</v>
      </c>
      <c r="D61" s="83" t="s">
        <v>214</v>
      </c>
    </row>
    <row r="62" spans="1:4" s="88" customFormat="1" ht="409.6" customHeight="1" x14ac:dyDescent="0.2">
      <c r="A62" s="82" t="s">
        <v>111</v>
      </c>
      <c r="B62" s="82" t="s">
        <v>332</v>
      </c>
      <c r="C62" s="83" t="s">
        <v>333</v>
      </c>
      <c r="D62" s="83" t="s">
        <v>334</v>
      </c>
    </row>
    <row r="63" spans="1:4" s="88" customFormat="1" ht="26.1" customHeight="1" x14ac:dyDescent="0.2">
      <c r="A63" s="82" t="s">
        <v>169</v>
      </c>
      <c r="B63" s="82" t="s">
        <v>335</v>
      </c>
      <c r="C63" s="83" t="s">
        <v>336</v>
      </c>
      <c r="D63" s="83" t="s">
        <v>214</v>
      </c>
    </row>
  </sheetData>
  <mergeCells count="12">
    <mergeCell ref="A1:D1"/>
    <mergeCell ref="A3:D3"/>
    <mergeCell ref="C4:D4"/>
    <mergeCell ref="A8:D8"/>
    <mergeCell ref="A15:D15"/>
    <mergeCell ref="A47:D47"/>
    <mergeCell ref="A52:D52"/>
    <mergeCell ref="A18:D18"/>
    <mergeCell ref="A29:D29"/>
    <mergeCell ref="A33:D33"/>
    <mergeCell ref="A37:D37"/>
    <mergeCell ref="A41:D41"/>
  </mergeCells>
  <pageMargins left="0.78740157480314965" right="0.19685039370078741" top="0.19685039370078741" bottom="0.19685039370078741" header="0" footer="0"/>
  <pageSetup paperSize="9" firstPageNumber="11" fitToHeight="0" pageOrder="overThenDown" orientation="portrait" useFirstPageNumber="1"/>
  <headerFooter>
    <oddFooter>&amp;C&amp;"Arial,normal"&amp;8&amp;P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38</vt:i4>
      </vt:variant>
    </vt:vector>
  </HeadingPairs>
  <TitlesOfParts>
    <vt:vector size="38" baseType="lpstr">
      <vt:lpstr>Содержание</vt:lpstr>
      <vt:lpstr>0420002</vt:lpstr>
      <vt:lpstr>0420003</vt:lpstr>
      <vt:lpstr>0420004</vt:lpstr>
      <vt:lpstr>0420005</vt:lpstr>
      <vt:lpstr>Прим.  1.1</vt:lpstr>
      <vt:lpstr>Прим.  2.1</vt:lpstr>
      <vt:lpstr>Прим.  3.1</vt:lpstr>
      <vt:lpstr>Прим.  4.1</vt:lpstr>
      <vt:lpstr>Прим.  5.1</vt:lpstr>
      <vt:lpstr>Прим.  5.2</vt:lpstr>
      <vt:lpstr>Прим.  5.4</vt:lpstr>
      <vt:lpstr>Прим.  5.5</vt:lpstr>
      <vt:lpstr>Прим.  6.1</vt:lpstr>
      <vt:lpstr>Прим.  6.2</vt:lpstr>
      <vt:lpstr>Прим. 10.1</vt:lpstr>
      <vt:lpstr>Прим. 10.2</vt:lpstr>
      <vt:lpstr>Прим. 10.3</vt:lpstr>
      <vt:lpstr>Прим. 11.2</vt:lpstr>
      <vt:lpstr>Прим. 12.2</vt:lpstr>
      <vt:lpstr>Прим. 12.3</vt:lpstr>
      <vt:lpstr>Прим. 18.1</vt:lpstr>
      <vt:lpstr>Прим. 19.1</vt:lpstr>
      <vt:lpstr>Прим. 20.1</vt:lpstr>
      <vt:lpstr>Прим. 23.1</vt:lpstr>
      <vt:lpstr>Прим. 24.1</vt:lpstr>
      <vt:lpstr>Прим. 26.1</vt:lpstr>
      <vt:lpstr>Прим. 29.1</vt:lpstr>
      <vt:lpstr>Прим. 30.1</vt:lpstr>
      <vt:lpstr>Прим. 32.1</vt:lpstr>
      <vt:lpstr>Прим. 34.1</vt:lpstr>
      <vt:lpstr>Прим. 41.1</vt:lpstr>
      <vt:lpstr>Прим. 42.1</vt:lpstr>
      <vt:lpstr>Прим. 43.1</vt:lpstr>
      <vt:lpstr>Прим. 44.1</vt:lpstr>
      <vt:lpstr>Прим. 46.1</vt:lpstr>
      <vt:lpstr>Прим. 47.1.2</vt:lpstr>
      <vt:lpstr>Прим. 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Наталья Тихонова</cp:lastModifiedBy>
  <dcterms:created xsi:type="dcterms:W3CDTF">2023-04-25T13:47:21Z</dcterms:created>
  <dcterms:modified xsi:type="dcterms:W3CDTF">2023-04-25T14:05:48Z</dcterms:modified>
</cp:coreProperties>
</file>